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D:\4861\12.5S-ATLĐ Báo cáo\5S\"/>
    </mc:Choice>
  </mc:AlternateContent>
  <xr:revisionPtr revIDLastSave="0" documentId="13_ncr:1_{5F54FA8B-E484-4498-80A7-CE46EE37E6E0}" xr6:coauthVersionLast="47" xr6:coauthVersionMax="47" xr10:uidLastSave="{00000000-0000-0000-0000-000000000000}"/>
  <bookViews>
    <workbookView xWindow="-120" yWindow="-120" windowWidth="29040" windowHeight="15840" tabRatio="834" activeTab="3" xr2:uid="{00000000-000D-0000-FFFF-FFFF00000000}"/>
  </bookViews>
  <sheets>
    <sheet name="Bang diem tong hop" sheetId="71" r:id="rId1"/>
    <sheet name="Bieu do KPPN" sheetId="74" r:id="rId2"/>
    <sheet name="Tong hop phan loai S" sheetId="72" r:id="rId3"/>
    <sheet name="KGD" sheetId="41" r:id="rId4"/>
    <sheet name="KCN1" sheetId="65" r:id="rId5"/>
    <sheet name="KCN2" sheetId="66" r:id="rId6"/>
    <sheet name="KCN3" sheetId="67" r:id="rId7"/>
    <sheet name="KIM DET A" sheetId="68" r:id="rId8"/>
    <sheet name="KIM DET B &amp; TECHNICS" sheetId="70" r:id="rId9"/>
    <sheet name="KTSX" sheetId="6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67" l="1"/>
  <c r="D16" i="70" l="1"/>
  <c r="D14" i="67"/>
  <c r="Q9" i="71" l="1"/>
  <c r="Q10" i="71"/>
  <c r="Q11" i="71"/>
  <c r="Q12" i="71"/>
  <c r="Q13" i="71"/>
  <c r="Q14" i="71"/>
  <c r="Q8" i="71"/>
  <c r="P9" i="71"/>
  <c r="P10" i="71"/>
  <c r="P11" i="71"/>
  <c r="P12" i="71"/>
  <c r="P13" i="71"/>
  <c r="P14" i="71"/>
  <c r="P8" i="71"/>
  <c r="O9" i="71"/>
  <c r="O10" i="71"/>
  <c r="O11" i="71"/>
  <c r="O12" i="71"/>
  <c r="O13" i="71"/>
  <c r="O14" i="71"/>
  <c r="O8" i="71"/>
  <c r="D22" i="67" l="1"/>
  <c r="D18" i="68"/>
  <c r="D16" i="69"/>
  <c r="D16" i="65" l="1"/>
  <c r="D14" i="70"/>
  <c r="D14" i="69"/>
  <c r="D16" i="66"/>
  <c r="Q17" i="74" l="1"/>
  <c r="D16" i="68"/>
  <c r="D18" i="69" l="1"/>
  <c r="D20" i="69"/>
  <c r="D11" i="65" l="1"/>
  <c r="D20" i="65"/>
  <c r="F11" i="65" s="1"/>
  <c r="D16" i="41"/>
  <c r="D11" i="41" s="1"/>
  <c r="D22" i="66"/>
  <c r="G11" i="66" s="1"/>
  <c r="D22" i="41"/>
  <c r="G11" i="41" s="1"/>
  <c r="D20" i="41"/>
  <c r="F11" i="41" s="1"/>
  <c r="D20" i="66"/>
  <c r="F11" i="66" s="1"/>
  <c r="D11" i="67"/>
  <c r="D11" i="69"/>
  <c r="F11" i="69"/>
  <c r="D14" i="66"/>
  <c r="C11" i="66" s="1"/>
  <c r="D14" i="41"/>
  <c r="C11" i="41" s="1"/>
  <c r="D18" i="41"/>
  <c r="E11" i="41" s="1"/>
  <c r="BK9" i="72"/>
  <c r="BK10" i="72"/>
  <c r="BN14" i="72"/>
  <c r="BN13" i="72"/>
  <c r="BO15" i="72"/>
  <c r="C11" i="70"/>
  <c r="D18" i="65"/>
  <c r="E11" i="65" s="1"/>
  <c r="BL10" i="72"/>
  <c r="BN11" i="72"/>
  <c r="D20" i="67"/>
  <c r="E11" i="67" s="1"/>
  <c r="F11" i="67"/>
  <c r="BK15" i="72"/>
  <c r="BL12" i="72"/>
  <c r="BN15" i="72"/>
  <c r="BM14" i="72"/>
  <c r="BM13" i="72"/>
  <c r="BK13" i="72"/>
  <c r="D18" i="66"/>
  <c r="E11" i="66" s="1"/>
  <c r="BK11" i="72"/>
  <c r="C11" i="69"/>
  <c r="BM11" i="72"/>
  <c r="D14" i="65"/>
  <c r="C11" i="65" s="1"/>
  <c r="D11" i="68"/>
  <c r="BL13" i="72"/>
  <c r="D20" i="68"/>
  <c r="F11" i="68" s="1"/>
  <c r="BL9" i="72"/>
  <c r="C11" i="67"/>
  <c r="E11" i="68"/>
  <c r="D14" i="68"/>
  <c r="C11" i="68" s="1"/>
  <c r="D11" i="66"/>
  <c r="BN12" i="72"/>
  <c r="D20" i="70"/>
  <c r="F11" i="70" s="1"/>
  <c r="E11" i="69"/>
  <c r="BM15" i="72"/>
  <c r="D11" i="70"/>
  <c r="BL14" i="72"/>
  <c r="D18" i="70"/>
  <c r="E11" i="70" s="1"/>
  <c r="D22" i="68"/>
  <c r="G11" i="68" s="1"/>
  <c r="BO13" i="72"/>
  <c r="BL15" i="72"/>
  <c r="D22" i="70"/>
  <c r="G11" i="70" s="1"/>
  <c r="BO14" i="72"/>
  <c r="D22" i="65"/>
  <c r="G11" i="65" s="1"/>
  <c r="BO10" i="72"/>
  <c r="D24" i="67"/>
  <c r="G11" i="67" s="1"/>
  <c r="BO12" i="72"/>
  <c r="BO11" i="72"/>
  <c r="Q12" i="74"/>
  <c r="Q13" i="74"/>
  <c r="Q14" i="74"/>
  <c r="Q15" i="74"/>
  <c r="Q16" i="74"/>
  <c r="Q11" i="74"/>
  <c r="BO9" i="72"/>
  <c r="D22" i="69"/>
  <c r="G11" i="69" s="1"/>
  <c r="BN10" i="72"/>
  <c r="BK14" i="72"/>
  <c r="BM12" i="72"/>
  <c r="BK12" i="72"/>
  <c r="BM10" i="72"/>
  <c r="BL11" i="72"/>
  <c r="BN9" i="72"/>
  <c r="BM9" i="72"/>
  <c r="G7" i="67" l="1"/>
  <c r="G9" i="67" s="1"/>
  <c r="G7" i="65"/>
  <c r="G9" i="65" s="1"/>
  <c r="G7" i="68"/>
  <c r="G9" i="68" s="1"/>
  <c r="BO16" i="72"/>
  <c r="G7" i="41"/>
  <c r="G9" i="41" s="1"/>
  <c r="BN16" i="72"/>
  <c r="BM16" i="72"/>
  <c r="BK16" i="72"/>
  <c r="BL16" i="72"/>
  <c r="G7" i="70"/>
  <c r="G9" i="70" s="1"/>
  <c r="G7" i="66"/>
  <c r="G9" i="66" s="1"/>
  <c r="G7" i="69"/>
  <c r="G9" i="69" s="1"/>
  <c r="S9" i="71" l="1"/>
  <c r="S14" i="71"/>
  <c r="S8" i="71"/>
  <c r="S11" i="71"/>
  <c r="S10" i="71"/>
  <c r="S13" i="71"/>
  <c r="S12" i="71"/>
</calcChain>
</file>

<file path=xl/sharedStrings.xml><?xml version="1.0" encoding="utf-8"?>
<sst xmlns="http://schemas.openxmlformats.org/spreadsheetml/2006/main" count="414" uniqueCount="100">
  <si>
    <t>Công ty TNHH Kim May Organ (Việt Nam)</t>
  </si>
  <si>
    <t>Ban an toàn ONV</t>
  </si>
  <si>
    <t>Số lỗi đã khắc phục</t>
  </si>
  <si>
    <t>Stt</t>
  </si>
  <si>
    <t>Hình ảnh không đạt</t>
  </si>
  <si>
    <t>Hình ảnh khắc phục</t>
  </si>
  <si>
    <t>Ngày khắc phục</t>
  </si>
  <si>
    <t>Điểm chuẩn (A)</t>
  </si>
  <si>
    <t>Số lỗi không đạt (B)</t>
  </si>
  <si>
    <t>Số điểm NM đạt được = (A)-(B)</t>
  </si>
  <si>
    <t>MAX</t>
  </si>
  <si>
    <t xml:space="preserve">MIN </t>
  </si>
  <si>
    <t>TB</t>
  </si>
  <si>
    <t>Kỳ hạn</t>
  </si>
  <si>
    <t>5S審査点数</t>
  </si>
  <si>
    <t>BIỂU ĐỒ CHI TIẾT TỪNG BỘ PHẬN</t>
  </si>
  <si>
    <t>月</t>
  </si>
  <si>
    <t>Xếp hạng theo TB</t>
  </si>
  <si>
    <t xml:space="preserve">家庭針課 </t>
  </si>
  <si>
    <t>工業針1課</t>
  </si>
  <si>
    <t>工業針2課</t>
  </si>
  <si>
    <t>工業針3課</t>
  </si>
  <si>
    <t>メリヤス(A)</t>
  </si>
  <si>
    <t xml:space="preserve">メリヤス(B)/電子 </t>
  </si>
  <si>
    <t xml:space="preserve">技術推進 </t>
  </si>
  <si>
    <t>Phân loại 5S</t>
  </si>
  <si>
    <t>S1</t>
  </si>
  <si>
    <t>S2</t>
  </si>
  <si>
    <t>S3</t>
  </si>
  <si>
    <t>S4</t>
  </si>
  <si>
    <t>S5</t>
  </si>
  <si>
    <t>Tổng</t>
  </si>
  <si>
    <t>Tổng số S Không đạt</t>
  </si>
  <si>
    <t>Tổng số lỗi S1</t>
  </si>
  <si>
    <t>Tổng số lỗi S5</t>
  </si>
  <si>
    <t>Tổng số lỗi S4</t>
  </si>
  <si>
    <t>Tổng số lỗi S3</t>
  </si>
  <si>
    <t>Tổng số lỗi S2</t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</si>
  <si>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Quan)</t>
    </r>
  </si>
  <si>
    <r>
      <t xml:space="preserve">S3 - Sạch sẽ
</t>
    </r>
    <r>
      <rPr>
        <sz val="11"/>
        <color indexed="8"/>
        <rFont val="Times New Roman"/>
        <family val="1"/>
      </rPr>
      <t>(Giữ gìn sạch sẽ toàn bộ nơi làm việc, máy móc thiết bị, công cụ, dụng cụ…)</t>
    </r>
  </si>
  <si>
    <r>
      <t xml:space="preserve">S4 - Săn sóc
</t>
    </r>
    <r>
      <rPr>
        <sz val="11"/>
        <color indexed="8"/>
        <rFont val="Times New Roman"/>
        <family val="1"/>
      </rPr>
      <t>(Tiêu chuẩn hóa và duy trì 3S mọi lúc mọi nơi)</t>
    </r>
  </si>
  <si>
    <r>
      <t xml:space="preserve">S5 - Sẳn sàng
</t>
    </r>
    <r>
      <rPr>
        <sz val="11"/>
        <color indexed="8"/>
        <rFont val="Times New Roman"/>
        <family val="1"/>
      </rPr>
      <t>(Thực hiện 4S đầu tiên. Mọi người tự nguyện, tự giác tuân thủ 5S)</t>
    </r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</si>
  <si>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</t>
    </r>
    <r>
      <rPr>
        <b/>
        <sz val="11"/>
        <color indexed="8"/>
        <rFont val="Times New Roman"/>
        <family val="1"/>
      </rPr>
      <t>)</t>
    </r>
  </si>
  <si>
    <r>
      <t xml:space="preserve">S1 - Sàng lọc
</t>
    </r>
    <r>
      <rPr>
        <sz val="11"/>
        <color indexed="8"/>
        <rFont val="Times New Roman"/>
        <family val="1"/>
      </rPr>
      <t>(Phân loại những thứ cần dùng &amp; không cần dùng. Loại bỏ những thứ không cần dùng. Và xác định "đúng số lượng" đối với những vật cần dùng)</t>
    </r>
  </si>
  <si>
    <t>Nơi phát sinh</t>
  </si>
  <si>
    <t xml:space="preserve">Hiện trạng </t>
  </si>
  <si>
    <t>KẾT QUẢ KIỂM TRA 5S NHÀ MÁY KIM GIA ĐÌNH</t>
  </si>
  <si>
    <t>KẾT QUẢ KIỂM TRA 5S NHÀ MÁY KIM CÔNG NGHIỆP 1</t>
  </si>
  <si>
    <t>KẾT QUẢ KIỂM TRA 5S NHÀ MÁY KIM CÔNG NGHIỆP 2</t>
  </si>
  <si>
    <t>KẾT QUẢ KIỂM TRA 5S NHÀ MÁY KIM CÔNG NGHIỆP 3</t>
  </si>
  <si>
    <t>KẾT QUẢ KIỂM TRA 5S NHÀ MÁY KIM DỆT A</t>
  </si>
  <si>
    <t>KẾT QUẢ KIỂM TRA 5S NHÀ MÁY KIM DỆT B &amp; TECHNICS</t>
  </si>
  <si>
    <t>KẾT QUẢ KIỂM TRA 5S NHÀ MÁY KỸ THUẬT SẢN XUẤT</t>
  </si>
  <si>
    <t xml:space="preserve">S1 </t>
  </si>
  <si>
    <t>* Ghi chú: Nhà máy nào có điểm 5S hàng tháng &lt; 90 điểm --&gt;  Làm KPPN.</t>
  </si>
  <si>
    <t>KPPN 5S</t>
  </si>
  <si>
    <t>CHỈ BÁO HÀNH ĐỘNG KPPN 5S THEO KIẾN NGHỊ CỦA BAT</t>
  </si>
  <si>
    <t xml:space="preserve">* Ban an toàn đánh giá là không phù hợp </t>
  </si>
  <si>
    <t>* Hoạt động kiểm tra 5S định kỳ hàng tháng tại nhà máy có số điểm đánh giá &lt; 90 điểm.</t>
  </si>
  <si>
    <t>Theo qui định thực hiện hành động KPPN:</t>
  </si>
  <si>
    <t>Không có</t>
  </si>
  <si>
    <t>2023実績</t>
  </si>
  <si>
    <t>Người lập: Huỳnh Vũ Sơn</t>
  </si>
  <si>
    <t>2024実績</t>
  </si>
  <si>
    <t>S2 - Sắp xếp
(Sắp xếp đúng vật, đúng chổ sao cho: An toàn + Thuận Tiện + Mỹ Quan)</t>
  </si>
  <si>
    <r>
      <rPr>
        <b/>
        <u/>
        <sz val="11"/>
        <color indexed="8"/>
        <rFont val="Times New Roman"/>
        <family val="1"/>
      </rPr>
      <t>Người kiểm tra:</t>
    </r>
    <r>
      <rPr>
        <sz val="11"/>
        <color indexed="12"/>
        <rFont val="Times New Roman"/>
        <family val="1"/>
      </rPr>
      <t xml:space="preserve"> </t>
    </r>
    <r>
      <rPr>
        <sz val="11"/>
        <color rgb="FF0000FF"/>
        <rFont val="Times New Roman"/>
        <family val="1"/>
      </rPr>
      <t>Đặng Văn Tuấn, Phạm Trọng Khang, Huỳnh Vũ Sơn</t>
    </r>
  </si>
  <si>
    <t>TỔNG HỢP PHÂN LOẠI 5S NĂM 2025-2026</t>
  </si>
  <si>
    <t>Tháng kiểm tra: 04/2025~03/2026</t>
  </si>
  <si>
    <t>2025計画</t>
  </si>
  <si>
    <t>2025実績</t>
  </si>
  <si>
    <t>TỔNG KẾT BẢNG ĐIỂM ĐÁNH GIÁ 5S NĂM 2025-2026</t>
  </si>
  <si>
    <t>CĐ Shisen</t>
  </si>
  <si>
    <t>Cưa tay bỏ dưới đất không đúng nơi quy định</t>
  </si>
  <si>
    <t>Chưa khắc phục</t>
  </si>
  <si>
    <t>Trần, tường nhà máy</t>
  </si>
  <si>
    <t>Mạng nhện nhiều</t>
  </si>
  <si>
    <t>Đóng gói KCN</t>
  </si>
  <si>
    <t>Khu vực đóng kiện: Sàn giàn giáo để không đúng nơi quy định</t>
  </si>
  <si>
    <t>CĐ Phay</t>
  </si>
  <si>
    <t>Mạt sắt, vật tư lộn xộn
=&gt; Y/c sắp xếp vệ sinh sạch sẽ khu vực</t>
  </si>
  <si>
    <t>Khu vực lối đi tại CĐ Ribetto</t>
  </si>
  <si>
    <t>Dầu nhớt dình đầy trên sàn, nguy cơ té ngã</t>
  </si>
  <si>
    <t>Cửa ra vào khu vực xưởng phía nhà ăn</t>
  </si>
  <si>
    <t>Rổ kim để không đúng nơi quy định</t>
  </si>
  <si>
    <t>CĐ Mizokiri</t>
  </si>
  <si>
    <t>Rác thải sinh hoạt để không đúng nơi quy định</t>
  </si>
  <si>
    <t>Vật tư tại phòng rửa dầu CĐ Mizo</t>
  </si>
  <si>
    <t>Vật tư, dao kéo,… để không đúng nơi quy định</t>
  </si>
  <si>
    <t>Khu vực máy công cụ CĐ kataoshi và CĐ Ủ nhiệt</t>
  </si>
  <si>
    <t>Ống hút bụi máy công cụ bị móp méo, rách,… không đảm bảo an toàn trong việc hút bụi</t>
  </si>
  <si>
    <t>Kho kim CĐ Mekki</t>
  </si>
  <si>
    <t>Vật tư, sơn, dung môi để chung với kho kim sản xuất
=&gt; Cần bố trí lại khu vực khác để tránh ảnh hưởng đến kim</t>
  </si>
  <si>
    <t>Bàn máy tính làm việc CĐ QOA</t>
  </si>
  <si>
    <t>Dây điện không gọn gàng, nguy cơ vướng víu khi di chuyển</t>
  </si>
  <si>
    <t>Tô nước, vật tư để lung tung tại khu vực cục nóng máy lạnh CĐ Shisen</t>
  </si>
  <si>
    <t>Ngày kiểm tra: 15/07/2025</t>
  </si>
  <si>
    <t>Ngày kiểm tra: 18/07/2025</t>
  </si>
  <si>
    <t>Ngày kiểm tra: 16&amp;18/07/2025</t>
  </si>
  <si>
    <t>Ngày kiểm tra: 17/07/2025</t>
  </si>
  <si>
    <t>Ngày kiểm tra: 16/07/2025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</si>
</sst>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name val="Arial"/>
      <family val="2"/>
    </font>
    <font>
      <sz val="10"/>
      <color indexed="10"/>
      <name val="ＭＳ Ｐゴシック"/>
    </font>
    <font>
      <sz val="10"/>
      <color indexed="9"/>
      <name val="ＭＳ Ｐゴシック"/>
    </font>
    <font>
      <sz val="10"/>
      <color indexed="8"/>
      <name val="ＭＳ Ｐゴシック"/>
    </font>
    <font>
      <sz val="10"/>
      <color indexed="62"/>
      <name val="ＭＳ Ｐゴシック"/>
    </font>
    <font>
      <b/>
      <sz val="10"/>
      <color indexed="9"/>
      <name val="ＭＳ Ｐゴシック"/>
    </font>
    <font>
      <b/>
      <sz val="10"/>
      <color indexed="63"/>
      <name val="ＭＳ Ｐゴシック"/>
    </font>
    <font>
      <b/>
      <sz val="15"/>
      <color indexed="56"/>
      <name val="ＭＳ Ｐゴシック"/>
    </font>
    <font>
      <i/>
      <sz val="10"/>
      <color indexed="23"/>
      <name val="ＭＳ Ｐゴシック"/>
    </font>
    <font>
      <sz val="10"/>
      <color indexed="20"/>
      <name val="ＭＳ Ｐゴシック"/>
    </font>
    <font>
      <b/>
      <sz val="13"/>
      <color indexed="56"/>
      <name val="ＭＳ Ｐゴシック"/>
    </font>
    <font>
      <b/>
      <sz val="18"/>
      <color indexed="56"/>
      <name val="ＭＳ Ｐゴシック"/>
    </font>
    <font>
      <b/>
      <sz val="11"/>
      <color indexed="56"/>
      <name val="ＭＳ Ｐゴシック"/>
    </font>
    <font>
      <b/>
      <sz val="10"/>
      <color indexed="52"/>
      <name val="ＭＳ Ｐゴシック"/>
    </font>
    <font>
      <sz val="10"/>
      <color indexed="17"/>
      <name val="ＭＳ Ｐゴシック"/>
    </font>
    <font>
      <sz val="10"/>
      <color indexed="52"/>
      <name val="ＭＳ Ｐゴシック"/>
    </font>
    <font>
      <b/>
      <sz val="10"/>
      <color indexed="8"/>
      <name val="ＭＳ Ｐゴシック"/>
    </font>
    <font>
      <sz val="10"/>
      <color indexed="60"/>
      <name val="ＭＳ Ｐゴシック"/>
    </font>
    <font>
      <sz val="8"/>
      <name val="Arial"/>
      <family val="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12"/>
      <name val="Times New Roman"/>
      <family val="1"/>
    </font>
    <font>
      <sz val="11"/>
      <color indexed="10"/>
      <name val="Times New Roman"/>
      <family val="1"/>
    </font>
    <font>
      <b/>
      <u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4"/>
      <color indexed="12"/>
      <name val="Times New Roman"/>
      <family val="1"/>
    </font>
    <font>
      <sz val="11"/>
      <name val="Times New Roman"/>
      <family val="1"/>
    </font>
    <font>
      <b/>
      <sz val="12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Times New Roman"/>
      <family val="1"/>
    </font>
    <font>
      <sz val="10"/>
      <name val="Times New Roman"/>
      <family val="1"/>
    </font>
    <font>
      <sz val="10"/>
      <color indexed="12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0"/>
      <name val="Times New Roman"/>
      <family val="1"/>
    </font>
    <font>
      <b/>
      <u/>
      <sz val="11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sz val="11"/>
      <color rgb="FFFF0000"/>
      <name val="Times New Roman"/>
      <family val="1"/>
    </font>
    <font>
      <sz val="11"/>
      <color rgb="FF0000FF"/>
      <name val="Times New Roman"/>
      <family val="1"/>
    </font>
    <font>
      <sz val="10"/>
      <color rgb="FFC00000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4">
    <xf numFmtId="0" fontId="0" fillId="0" borderId="0"/>
    <xf numFmtId="0" fontId="3" fillId="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9" fontId="30" fillId="0" borderId="0" applyFont="0" applyFill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1" borderId="2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0" fillId="3" borderId="4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4" fillId="9" borderId="1" applyNumberFormat="0" applyAlignment="0" applyProtection="0">
      <alignment vertical="center"/>
    </xf>
    <xf numFmtId="0" fontId="6" fillId="10" borderId="5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10" borderId="1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</cellStyleXfs>
  <cellXfs count="252">
    <xf numFmtId="0" fontId="0" fillId="0" borderId="0" xfId="0"/>
    <xf numFmtId="0" fontId="19" fillId="0" borderId="0" xfId="0" applyFont="1"/>
    <xf numFmtId="0" fontId="28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8" fillId="0" borderId="0" xfId="0" applyFont="1" applyAlignment="1"/>
    <xf numFmtId="0" fontId="32" fillId="0" borderId="0" xfId="0" applyFont="1"/>
    <xf numFmtId="0" fontId="35" fillId="0" borderId="0" xfId="0" applyFont="1" applyAlignment="1">
      <alignment horizontal="center"/>
    </xf>
    <xf numFmtId="0" fontId="32" fillId="0" borderId="0" xfId="0" applyFont="1" applyAlignment="1"/>
    <xf numFmtId="0" fontId="32" fillId="0" borderId="10" xfId="0" applyFont="1" applyBorder="1" applyAlignment="1">
      <alignment horizontal="center"/>
    </xf>
    <xf numFmtId="0" fontId="32" fillId="0" borderId="11" xfId="0" applyFont="1" applyFill="1" applyBorder="1" applyAlignment="1">
      <alignment horizontal="left" vertical="center"/>
    </xf>
    <xf numFmtId="0" fontId="32" fillId="0" borderId="12" xfId="0" applyFont="1" applyFill="1" applyBorder="1" applyAlignment="1">
      <alignment horizontal="left" vertical="center"/>
    </xf>
    <xf numFmtId="0" fontId="19" fillId="0" borderId="0" xfId="0" applyFont="1" applyAlignment="1"/>
    <xf numFmtId="0" fontId="32" fillId="0" borderId="0" xfId="0" applyFont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Fill="1" applyBorder="1" applyAlignment="1">
      <alignment horizontal="left" vertical="center"/>
    </xf>
    <xf numFmtId="0" fontId="32" fillId="0" borderId="20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0" fontId="32" fillId="0" borderId="0" xfId="0" applyFont="1" applyFill="1" applyAlignment="1"/>
    <xf numFmtId="0" fontId="32" fillId="0" borderId="0" xfId="0" applyFont="1" applyFill="1"/>
    <xf numFmtId="0" fontId="33" fillId="0" borderId="0" xfId="0" applyFont="1" applyBorder="1" applyAlignment="1">
      <alignment vertical="center" wrapText="1"/>
    </xf>
    <xf numFmtId="0" fontId="38" fillId="0" borderId="10" xfId="0" applyFont="1" applyBorder="1" applyAlignment="1">
      <alignment horizontal="center"/>
    </xf>
    <xf numFmtId="49" fontId="28" fillId="0" borderId="0" xfId="0" applyNumberFormat="1" applyFont="1"/>
    <xf numFmtId="49" fontId="39" fillId="0" borderId="0" xfId="0" applyNumberFormat="1" applyFont="1"/>
    <xf numFmtId="1" fontId="37" fillId="25" borderId="10" xfId="0" applyNumberFormat="1" applyFont="1" applyFill="1" applyBorder="1" applyAlignment="1">
      <alignment horizontal="center"/>
    </xf>
    <xf numFmtId="0" fontId="37" fillId="0" borderId="14" xfId="0" applyFont="1" applyBorder="1" applyAlignment="1">
      <alignment horizontal="center" vertical="center" wrapText="1"/>
    </xf>
    <xf numFmtId="1" fontId="37" fillId="4" borderId="23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 applyProtection="1">
      <alignment horizontal="center"/>
      <protection hidden="1"/>
    </xf>
    <xf numFmtId="1" fontId="37" fillId="4" borderId="24" xfId="0" applyNumberFormat="1" applyFont="1" applyFill="1" applyBorder="1" applyAlignment="1" applyProtection="1">
      <alignment horizontal="center"/>
      <protection hidden="1"/>
    </xf>
    <xf numFmtId="1" fontId="37" fillId="4" borderId="22" xfId="0" applyNumberFormat="1" applyFont="1" applyFill="1" applyBorder="1" applyAlignment="1" applyProtection="1">
      <alignment horizontal="center"/>
      <protection hidden="1"/>
    </xf>
    <xf numFmtId="0" fontId="32" fillId="0" borderId="25" xfId="0" applyNumberFormat="1" applyFont="1" applyBorder="1" applyAlignment="1" applyProtection="1">
      <alignment horizontal="center"/>
      <protection hidden="1"/>
    </xf>
    <xf numFmtId="1" fontId="37" fillId="4" borderId="26" xfId="0" applyNumberFormat="1" applyFont="1" applyFill="1" applyBorder="1" applyAlignment="1" applyProtection="1">
      <alignment horizontal="center"/>
      <protection hidden="1"/>
    </xf>
    <xf numFmtId="1" fontId="37" fillId="4" borderId="27" xfId="0" applyNumberFormat="1" applyFont="1" applyFill="1" applyBorder="1" applyAlignment="1" applyProtection="1">
      <alignment horizontal="center"/>
      <protection hidden="1"/>
    </xf>
    <xf numFmtId="0" fontId="32" fillId="0" borderId="23" xfId="0" applyNumberFormat="1" applyFont="1" applyFill="1" applyBorder="1" applyAlignment="1" applyProtection="1">
      <alignment horizontal="center" vertical="center"/>
      <protection hidden="1"/>
    </xf>
    <xf numFmtId="1" fontId="36" fillId="4" borderId="21" xfId="19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Fill="1" applyBorder="1" applyAlignment="1" applyProtection="1">
      <alignment horizontal="center" vertical="center"/>
      <protection hidden="1"/>
    </xf>
    <xf numFmtId="1" fontId="36" fillId="4" borderId="22" xfId="19" applyNumberFormat="1" applyFont="1" applyFill="1" applyBorder="1" applyAlignment="1" applyProtection="1">
      <alignment horizontal="center"/>
      <protection hidden="1"/>
    </xf>
    <xf numFmtId="1" fontId="38" fillId="4" borderId="23" xfId="0" applyNumberFormat="1" applyFont="1" applyFill="1" applyBorder="1" applyAlignment="1" applyProtection="1">
      <alignment horizontal="center"/>
      <protection hidden="1"/>
    </xf>
    <xf numFmtId="1" fontId="38" fillId="4" borderId="22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>
      <alignment horizontal="center"/>
    </xf>
    <xf numFmtId="0" fontId="32" fillId="0" borderId="24" xfId="0" applyNumberFormat="1" applyFont="1" applyBorder="1" applyAlignment="1">
      <alignment horizontal="center"/>
    </xf>
    <xf numFmtId="0" fontId="32" fillId="0" borderId="28" xfId="0" applyNumberFormat="1" applyFont="1" applyBorder="1" applyAlignment="1">
      <alignment horizontal="center"/>
    </xf>
    <xf numFmtId="0" fontId="32" fillId="0" borderId="25" xfId="0" applyNumberFormat="1" applyFont="1" applyBorder="1" applyAlignment="1">
      <alignment horizontal="center"/>
    </xf>
    <xf numFmtId="0" fontId="32" fillId="0" borderId="29" xfId="0" applyNumberFormat="1" applyFont="1" applyBorder="1" applyAlignment="1">
      <alignment horizontal="center"/>
    </xf>
    <xf numFmtId="0" fontId="19" fillId="0" borderId="0" xfId="0" applyFont="1" applyProtection="1">
      <protection locked="0" hidden="1"/>
    </xf>
    <xf numFmtId="0" fontId="20" fillId="0" borderId="0" xfId="0" applyFont="1" applyAlignment="1" applyProtection="1">
      <alignment horizontal="center"/>
      <protection locked="0" hidden="1"/>
    </xf>
    <xf numFmtId="14" fontId="22" fillId="0" borderId="0" xfId="0" applyNumberFormat="1" applyFont="1" applyAlignment="1" applyProtection="1">
      <alignment horizontal="center" vertical="center"/>
      <protection locked="0" hidden="1"/>
    </xf>
    <xf numFmtId="0" fontId="20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26" fillId="0" borderId="10" xfId="0" applyFont="1" applyBorder="1" applyAlignment="1" applyProtection="1">
      <protection locked="0" hidden="1"/>
    </xf>
    <xf numFmtId="0" fontId="27" fillId="0" borderId="10" xfId="0" applyFont="1" applyBorder="1" applyAlignment="1" applyProtection="1">
      <alignment horizontal="center"/>
      <protection locked="0" hidden="1"/>
    </xf>
    <xf numFmtId="0" fontId="20" fillId="10" borderId="10" xfId="0" applyFont="1" applyFill="1" applyBorder="1" applyAlignment="1" applyProtection="1">
      <alignment horizontal="left"/>
      <protection locked="0" hidden="1"/>
    </xf>
    <xf numFmtId="0" fontId="26" fillId="0" borderId="10" xfId="0" applyFont="1" applyFill="1" applyBorder="1" applyAlignment="1" applyProtection="1">
      <alignment horizontal="left"/>
      <protection locked="0" hidden="1"/>
    </xf>
    <xf numFmtId="0" fontId="29" fillId="0" borderId="10" xfId="0" applyFont="1" applyFill="1" applyBorder="1" applyAlignment="1" applyProtection="1">
      <alignment horizontal="center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5" fillId="26" borderId="10" xfId="0" applyFont="1" applyFill="1" applyBorder="1" applyAlignment="1" applyProtection="1">
      <alignment horizontal="center" vertical="center" wrapText="1"/>
      <protection locked="0" hidden="1"/>
    </xf>
    <xf numFmtId="14" fontId="22" fillId="0" borderId="0" xfId="0" applyNumberFormat="1" applyFont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horizontal="center" vertical="center" wrapText="1"/>
      <protection locked="0" hidden="1"/>
    </xf>
    <xf numFmtId="0" fontId="20" fillId="25" borderId="10" xfId="0" applyFont="1" applyFill="1" applyBorder="1" applyAlignment="1" applyProtection="1">
      <alignment horizontal="center"/>
      <protection locked="0" hidden="1"/>
    </xf>
    <xf numFmtId="14" fontId="31" fillId="25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vertical="center"/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6" fillId="4" borderId="18" xfId="0" applyFont="1" applyFill="1" applyBorder="1" applyAlignment="1" applyProtection="1">
      <alignment vertical="center"/>
      <protection locked="0" hidden="1"/>
    </xf>
    <xf numFmtId="0" fontId="26" fillId="4" borderId="30" xfId="0" applyFont="1" applyFill="1" applyBorder="1" applyAlignment="1" applyProtection="1">
      <alignment vertical="center"/>
      <protection locked="0" hidden="1"/>
    </xf>
    <xf numFmtId="14" fontId="26" fillId="4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4" borderId="31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Fill="1" applyProtection="1"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30" xfId="0" applyFont="1" applyFill="1" applyBorder="1" applyAlignment="1" applyProtection="1">
      <alignment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19" fillId="27" borderId="10" xfId="0" applyFont="1" applyFill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vertical="center" wrapText="1"/>
      <protection locked="0" hidden="1"/>
    </xf>
    <xf numFmtId="0" fontId="42" fillId="0" borderId="10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vertical="center" wrapText="1"/>
      <protection locked="0" hidden="1"/>
    </xf>
    <xf numFmtId="0" fontId="22" fillId="0" borderId="10" xfId="0" applyFont="1" applyFill="1" applyBorder="1" applyAlignment="1" applyProtection="1">
      <alignment vertical="center" wrapText="1"/>
      <protection locked="0" hidden="1"/>
    </xf>
    <xf numFmtId="14" fontId="19" fillId="0" borderId="0" xfId="0" applyNumberFormat="1" applyFont="1" applyProtection="1"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4" borderId="31" xfId="0" applyFont="1" applyFill="1" applyBorder="1" applyAlignment="1" applyProtection="1">
      <alignment horizontal="center" vertical="center"/>
      <protection locked="0" hidden="1"/>
    </xf>
    <xf numFmtId="0" fontId="20" fillId="4" borderId="10" xfId="0" applyFont="1" applyFill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Alignment="1" applyProtection="1">
      <alignment horizontal="center" wrapText="1"/>
      <protection locked="0" hidden="1"/>
    </xf>
    <xf numFmtId="0" fontId="24" fillId="0" borderId="0" xfId="0" applyFont="1" applyAlignment="1" applyProtection="1">
      <alignment horizontal="center" wrapText="1"/>
      <protection locked="0" hidden="1"/>
    </xf>
    <xf numFmtId="14" fontId="24" fillId="0" borderId="0" xfId="0" applyNumberFormat="1" applyFont="1" applyAlignment="1" applyProtection="1">
      <alignment horizontal="center"/>
      <protection locked="0" hidden="1"/>
    </xf>
    <xf numFmtId="0" fontId="29" fillId="0" borderId="10" xfId="0" applyNumberFormat="1" applyFont="1" applyFill="1" applyBorder="1" applyAlignment="1" applyProtection="1">
      <alignment horizontal="center"/>
      <protection locked="0" hidden="1"/>
    </xf>
    <xf numFmtId="14" fontId="22" fillId="0" borderId="23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23" xfId="0" applyFont="1" applyFill="1" applyBorder="1" applyAlignment="1" applyProtection="1">
      <alignment vertical="center" wrapText="1"/>
      <protection locked="0" hidden="1"/>
    </xf>
    <xf numFmtId="14" fontId="20" fillId="0" borderId="0" xfId="0" applyNumberFormat="1" applyFont="1" applyAlignment="1" applyProtection="1">
      <alignment horizontal="center"/>
      <protection locked="0" hidden="1"/>
    </xf>
    <xf numFmtId="14" fontId="31" fillId="26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0" fillId="25" borderId="10" xfId="0" applyNumberFormat="1" applyFont="1" applyFill="1" applyBorder="1" applyAlignment="1" applyProtection="1">
      <alignment horizontal="center"/>
      <protection locked="0" hidden="1"/>
    </xf>
    <xf numFmtId="0" fontId="42" fillId="0" borderId="23" xfId="0" applyFont="1" applyFill="1" applyBorder="1" applyAlignment="1" applyProtection="1">
      <alignment vertical="center" wrapText="1"/>
      <protection locked="0" hidden="1"/>
    </xf>
    <xf numFmtId="14" fontId="19" fillId="0" borderId="10" xfId="0" applyNumberFormat="1" applyFont="1" applyFill="1" applyBorder="1" applyAlignment="1" applyProtection="1">
      <alignment vertical="center" wrapText="1"/>
      <protection locked="0" hidden="1"/>
    </xf>
    <xf numFmtId="14" fontId="21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22" fillId="0" borderId="10" xfId="0" applyFont="1" applyFill="1" applyBorder="1" applyAlignment="1" applyProtection="1">
      <alignment vertical="top" wrapText="1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9" fillId="0" borderId="27" xfId="0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5" fillId="10" borderId="10" xfId="0" applyFont="1" applyFill="1" applyBorder="1" applyAlignment="1" applyProtection="1">
      <alignment horizontal="center"/>
      <protection hidden="1"/>
    </xf>
    <xf numFmtId="0" fontId="29" fillId="10" borderId="10" xfId="0" applyFont="1" applyFill="1" applyBorder="1" applyAlignment="1" applyProtection="1">
      <alignment horizontal="center"/>
      <protection hidden="1"/>
    </xf>
    <xf numFmtId="0" fontId="19" fillId="27" borderId="11" xfId="0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32" fillId="0" borderId="21" xfId="0" applyFont="1" applyFill="1" applyBorder="1" applyAlignment="1">
      <alignment horizontal="left" vertical="center"/>
    </xf>
    <xf numFmtId="0" fontId="32" fillId="0" borderId="21" xfId="0" applyNumberFormat="1" applyFont="1" applyBorder="1" applyAlignment="1" applyProtection="1">
      <alignment horizontal="center"/>
      <protection hidden="1"/>
    </xf>
    <xf numFmtId="0" fontId="33" fillId="0" borderId="21" xfId="0" applyFont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left" vertical="center"/>
    </xf>
    <xf numFmtId="0" fontId="33" fillId="0" borderId="22" xfId="0" applyFont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left" vertical="center"/>
    </xf>
    <xf numFmtId="0" fontId="32" fillId="0" borderId="25" xfId="0" applyFont="1" applyFill="1" applyBorder="1" applyAlignment="1">
      <alignment horizontal="left" vertical="center"/>
    </xf>
    <xf numFmtId="1" fontId="36" fillId="4" borderId="25" xfId="19" applyNumberFormat="1" applyFont="1" applyFill="1" applyBorder="1" applyAlignment="1" applyProtection="1">
      <alignment horizontal="center"/>
      <protection hidden="1"/>
    </xf>
    <xf numFmtId="0" fontId="33" fillId="0" borderId="25" xfId="0" applyFont="1" applyBorder="1" applyAlignment="1">
      <alignment horizontal="center" vertical="center" wrapText="1"/>
    </xf>
    <xf numFmtId="14" fontId="41" fillId="0" borderId="32" xfId="0" applyNumberFormat="1" applyFont="1" applyBorder="1" applyAlignment="1" applyProtection="1">
      <alignment horizontal="center" vertical="center"/>
      <protection locked="0" hidden="1"/>
    </xf>
    <xf numFmtId="0" fontId="21" fillId="0" borderId="32" xfId="0" applyFont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vertical="center"/>
      <protection locked="0" hidden="1"/>
    </xf>
    <xf numFmtId="0" fontId="32" fillId="0" borderId="25" xfId="0" applyNumberFormat="1" applyFont="1" applyFill="1" applyBorder="1" applyAlignment="1" applyProtection="1">
      <alignment horizontal="center" vertical="center"/>
      <protection hidden="1"/>
    </xf>
    <xf numFmtId="1" fontId="38" fillId="4" borderId="32" xfId="0" applyNumberFormat="1" applyFont="1" applyFill="1" applyBorder="1" applyAlignment="1" applyProtection="1">
      <alignment horizontal="center"/>
      <protection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 wrapText="1"/>
      <protection locked="0" hidden="1"/>
    </xf>
    <xf numFmtId="0" fontId="28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0" borderId="10" xfId="0" applyFont="1" applyBorder="1" applyAlignment="1" applyProtection="1">
      <alignment vertical="center" wrapText="1"/>
      <protection locked="0" hidden="1"/>
    </xf>
    <xf numFmtId="0" fontId="42" fillId="27" borderId="10" xfId="0" applyFont="1" applyFill="1" applyBorder="1" applyAlignment="1" applyProtection="1">
      <alignment vertical="center" wrapText="1"/>
      <protection locked="0" hidden="1"/>
    </xf>
    <xf numFmtId="0" fontId="26" fillId="27" borderId="30" xfId="0" applyFont="1" applyFill="1" applyBorder="1" applyAlignment="1" applyProtection="1">
      <alignment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10" xfId="0" applyFont="1" applyFill="1" applyBorder="1" applyAlignment="1" applyProtection="1">
      <alignment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41" fillId="0" borderId="23" xfId="0" applyNumberFormat="1" applyFont="1" applyBorder="1" applyAlignment="1" applyProtection="1">
      <alignment horizontal="center" vertical="center" wrapText="1"/>
      <protection locked="0" hidden="1"/>
    </xf>
    <xf numFmtId="0" fontId="21" fillId="0" borderId="23" xfId="0" applyFont="1" applyBorder="1" applyAlignment="1" applyProtection="1">
      <alignment horizontal="left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43" fillId="27" borderId="23" xfId="0" applyFont="1" applyFill="1" applyBorder="1" applyAlignment="1" applyProtection="1">
      <alignment vertical="center" wrapText="1"/>
      <protection locked="0" hidden="1"/>
    </xf>
    <xf numFmtId="14" fontId="4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center" vertical="center" wrapText="1"/>
      <protection locked="0" hidden="1"/>
    </xf>
    <xf numFmtId="14" fontId="26" fillId="27" borderId="3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hidden="1"/>
    </xf>
    <xf numFmtId="0" fontId="21" fillId="27" borderId="18" xfId="0" applyFont="1" applyFill="1" applyBorder="1" applyAlignment="1" applyProtection="1">
      <alignment vertical="center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42" fillId="27" borderId="23" xfId="0" applyFont="1" applyFill="1" applyBorder="1" applyAlignment="1" applyProtection="1">
      <alignment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23" xfId="0" applyFont="1" applyFill="1" applyBorder="1" applyAlignment="1" applyProtection="1">
      <alignment horizontal="left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left" vertical="center" wrapText="1"/>
      <protection locked="0" hidden="1"/>
    </xf>
    <xf numFmtId="14" fontId="42" fillId="0" borderId="10" xfId="0" applyNumberFormat="1" applyFont="1" applyFill="1" applyBorder="1" applyAlignment="1" applyProtection="1">
      <alignment vertical="center"/>
      <protection locked="0" hidden="1"/>
    </xf>
    <xf numFmtId="0" fontId="43" fillId="0" borderId="23" xfId="0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horizontal="center" vertical="center"/>
      <protection locked="0" hidden="1"/>
    </xf>
    <xf numFmtId="14" fontId="43" fillId="0" borderId="10" xfId="0" applyNumberFormat="1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locked="0" hidden="1"/>
    </xf>
    <xf numFmtId="0" fontId="19" fillId="0" borderId="10" xfId="0" applyFont="1" applyFill="1" applyBorder="1" applyProtection="1">
      <protection locked="0" hidden="1"/>
    </xf>
    <xf numFmtId="0" fontId="43" fillId="27" borderId="10" xfId="0" applyFont="1" applyFill="1" applyBorder="1" applyAlignment="1" applyProtection="1">
      <alignment horizontal="center" vertical="center"/>
      <protection locked="0" hidden="1"/>
    </xf>
    <xf numFmtId="0" fontId="43" fillId="27" borderId="10" xfId="0" applyFont="1" applyFill="1" applyBorder="1" applyAlignment="1" applyProtection="1">
      <alignment horizontal="center" vertical="center" wrapText="1"/>
      <protection locked="0" hidden="1"/>
    </xf>
    <xf numFmtId="0" fontId="21" fillId="0" borderId="18" xfId="0" applyFont="1" applyFill="1" applyBorder="1" applyAlignment="1" applyProtection="1">
      <alignment vertical="center"/>
      <protection locked="0" hidden="1"/>
    </xf>
    <xf numFmtId="0" fontId="43" fillId="27" borderId="11" xfId="0" applyFont="1" applyFill="1" applyBorder="1" applyAlignment="1" applyProtection="1">
      <alignment horizontal="center" vertical="center"/>
      <protection locked="0" hidden="1"/>
    </xf>
    <xf numFmtId="16" fontId="43" fillId="27" borderId="23" xfId="0" applyNumberFormat="1" applyFont="1" applyFill="1" applyBorder="1" applyAlignment="1" applyProtection="1">
      <alignment vertical="center" wrapText="1"/>
      <protection locked="0" hidden="1"/>
    </xf>
    <xf numFmtId="0" fontId="43" fillId="27" borderId="23" xfId="0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43" fillId="4" borderId="10" xfId="0" applyFont="1" applyFill="1" applyBorder="1" applyAlignment="1" applyProtection="1">
      <alignment horizontal="center" vertical="center" wrapText="1"/>
      <protection locked="0" hidden="1"/>
    </xf>
    <xf numFmtId="14" fontId="21" fillId="0" borderId="10" xfId="0" applyNumberFormat="1" applyFont="1" applyFill="1" applyBorder="1" applyAlignment="1" applyProtection="1">
      <alignment horizontal="left" vertical="center" wrapText="1"/>
      <protection locked="0" hidden="1"/>
    </xf>
    <xf numFmtId="14" fontId="42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44" fillId="0" borderId="22" xfId="0" applyNumberFormat="1" applyFont="1" applyFill="1" applyBorder="1" applyAlignment="1" applyProtection="1">
      <alignment horizontal="center"/>
      <protection hidden="1"/>
    </xf>
    <xf numFmtId="0" fontId="42" fillId="0" borderId="10" xfId="0" applyFont="1" applyFill="1" applyBorder="1" applyAlignment="1" applyProtection="1">
      <alignment horizontal="left" vertical="center" wrapText="1"/>
      <protection locked="0" hidden="1"/>
    </xf>
    <xf numFmtId="14" fontId="43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4" borderId="23" xfId="0" applyFont="1" applyFill="1" applyBorder="1" applyAlignment="1" applyProtection="1">
      <alignment horizontal="center" vertical="center" wrapText="1"/>
      <protection locked="0" hidden="1"/>
    </xf>
    <xf numFmtId="0" fontId="32" fillId="0" borderId="24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32" fillId="0" borderId="29" xfId="0" applyFont="1" applyBorder="1" applyAlignment="1">
      <alignment horizontal="center"/>
    </xf>
    <xf numFmtId="0" fontId="32" fillId="0" borderId="23" xfId="0" applyFont="1" applyBorder="1" applyAlignment="1" applyProtection="1">
      <alignment horizontal="center" vertical="center"/>
      <protection hidden="1"/>
    </xf>
    <xf numFmtId="0" fontId="32" fillId="0" borderId="22" xfId="0" applyFont="1" applyBorder="1" applyAlignment="1" applyProtection="1">
      <alignment horizontal="center" vertical="center"/>
      <protection hidden="1"/>
    </xf>
    <xf numFmtId="0" fontId="32" fillId="0" borderId="25" xfId="0" applyFont="1" applyBorder="1" applyAlignment="1" applyProtection="1">
      <alignment horizontal="center" vertical="center"/>
      <protection hidden="1"/>
    </xf>
    <xf numFmtId="0" fontId="32" fillId="0" borderId="21" xfId="0" applyFont="1" applyBorder="1" applyAlignment="1" applyProtection="1">
      <alignment horizontal="center"/>
      <protection hidden="1"/>
    </xf>
    <xf numFmtId="0" fontId="32" fillId="0" borderId="22" xfId="0" applyFont="1" applyBorder="1" applyAlignment="1" applyProtection="1">
      <alignment horizontal="center"/>
      <protection hidden="1"/>
    </xf>
    <xf numFmtId="0" fontId="32" fillId="0" borderId="25" xfId="0" applyFont="1" applyBorder="1" applyAlignment="1" applyProtection="1">
      <alignment horizontal="center"/>
      <protection hidden="1"/>
    </xf>
    <xf numFmtId="0" fontId="42" fillId="28" borderId="10" xfId="0" applyFont="1" applyFill="1" applyBorder="1" applyAlignment="1" applyProtection="1">
      <alignment horizontal="left" vertical="center" wrapText="1"/>
      <protection locked="0" hidden="1"/>
    </xf>
    <xf numFmtId="0" fontId="43" fillId="27" borderId="10" xfId="0" applyFont="1" applyFill="1" applyBorder="1" applyAlignment="1" applyProtection="1">
      <alignment vertical="center" wrapText="1"/>
      <protection locked="0" hidden="1"/>
    </xf>
    <xf numFmtId="0" fontId="34" fillId="0" borderId="0" xfId="0" applyFont="1" applyAlignment="1">
      <alignment horizontal="center"/>
    </xf>
    <xf numFmtId="0" fontId="19" fillId="0" borderId="0" xfId="0" applyFont="1" applyAlignment="1"/>
    <xf numFmtId="0" fontId="27" fillId="26" borderId="0" xfId="0" applyFont="1" applyFill="1" applyAlignment="1">
      <alignment horizontal="center"/>
    </xf>
    <xf numFmtId="0" fontId="32" fillId="10" borderId="10" xfId="0" applyFont="1" applyFill="1" applyBorder="1" applyAlignment="1">
      <alignment horizontal="center" vertical="center" textRotation="255"/>
    </xf>
    <xf numFmtId="0" fontId="32" fillId="10" borderId="23" xfId="0" applyFont="1" applyFill="1" applyBorder="1" applyAlignment="1">
      <alignment horizontal="center" vertical="center" textRotation="255"/>
    </xf>
    <xf numFmtId="0" fontId="32" fillId="0" borderId="23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23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28" fillId="0" borderId="0" xfId="0" applyFont="1" applyAlignment="1"/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28" fillId="0" borderId="0" xfId="0" applyFont="1" applyAlignment="1" applyProtection="1">
      <alignment horizontal="right"/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19" fillId="0" borderId="13" xfId="0" applyFont="1" applyBorder="1" applyAlignment="1" applyProtection="1">
      <alignment vertical="top" wrapText="1"/>
      <protection locked="0" hidden="1"/>
    </xf>
    <xf numFmtId="0" fontId="19" fillId="0" borderId="14" xfId="0" applyFont="1" applyBorder="1" applyAlignment="1" applyProtection="1">
      <alignment vertical="top" wrapText="1"/>
      <protection locked="0" hidden="1"/>
    </xf>
    <xf numFmtId="0" fontId="19" fillId="0" borderId="11" xfId="0" applyFont="1" applyBorder="1" applyAlignment="1" applyProtection="1">
      <alignment vertical="top" wrapText="1"/>
      <protection locked="0" hidden="1"/>
    </xf>
    <xf numFmtId="0" fontId="19" fillId="0" borderId="37" xfId="0" applyFont="1" applyBorder="1" applyAlignment="1" applyProtection="1">
      <alignment vertical="top" wrapText="1"/>
      <protection locked="0" hidden="1"/>
    </xf>
    <xf numFmtId="0" fontId="19" fillId="0" borderId="0" xfId="0" applyFont="1" applyBorder="1" applyAlignment="1" applyProtection="1">
      <alignment vertical="top" wrapText="1"/>
      <protection locked="0" hidden="1"/>
    </xf>
    <xf numFmtId="0" fontId="19" fillId="0" borderId="26" xfId="0" applyFont="1" applyBorder="1" applyAlignment="1" applyProtection="1">
      <alignment vertical="top" wrapText="1"/>
      <protection locked="0" hidden="1"/>
    </xf>
    <xf numFmtId="0" fontId="19" fillId="0" borderId="34" xfId="0" applyFont="1" applyBorder="1" applyAlignment="1" applyProtection="1">
      <alignment vertical="top" wrapText="1"/>
      <protection locked="0" hidden="1"/>
    </xf>
    <xf numFmtId="0" fontId="19" fillId="0" borderId="35" xfId="0" applyFont="1" applyBorder="1" applyAlignment="1" applyProtection="1">
      <alignment vertical="top" wrapText="1"/>
      <protection locked="0" hidden="1"/>
    </xf>
    <xf numFmtId="0" fontId="19" fillId="0" borderId="36" xfId="0" applyFont="1" applyBorder="1" applyAlignment="1" applyProtection="1">
      <alignment vertical="top" wrapText="1"/>
      <protection locked="0" hidden="1"/>
    </xf>
    <xf numFmtId="0" fontId="26" fillId="4" borderId="18" xfId="0" applyFont="1" applyFill="1" applyBorder="1" applyAlignment="1" applyProtection="1">
      <alignment horizontal="center" vertical="center" wrapText="1"/>
      <protection locked="0" hidden="1"/>
    </xf>
    <xf numFmtId="0" fontId="26" fillId="4" borderId="30" xfId="0" applyFont="1" applyFill="1" applyBorder="1" applyAlignment="1" applyProtection="1">
      <alignment horizontal="center" vertical="center" wrapText="1"/>
      <protection locked="0" hidden="1"/>
    </xf>
    <xf numFmtId="0" fontId="26" fillId="4" borderId="31" xfId="0" applyFont="1" applyFill="1" applyBorder="1" applyAlignment="1" applyProtection="1">
      <alignment horizontal="center" vertical="center" wrapText="1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27" xfId="0" applyFont="1" applyFill="1" applyBorder="1" applyAlignment="1" applyProtection="1">
      <alignment horizontal="center" vertical="center" wrapText="1"/>
      <protection locked="0" hidden="1"/>
    </xf>
    <xf numFmtId="0" fontId="20" fillId="27" borderId="32" xfId="0" applyFont="1" applyFill="1" applyBorder="1" applyAlignment="1" applyProtection="1">
      <alignment horizontal="center" vertical="center" wrapText="1"/>
      <protection locked="0" hidden="1"/>
    </xf>
  </cellXfs>
  <cellStyles count="44">
    <cellStyle name="20% - アクセント 1" xfId="1" xr:uid="{00000000-0005-0000-0000-000000000000}"/>
    <cellStyle name="20% - アクセント 2" xfId="2" xr:uid="{00000000-0005-0000-0000-000001000000}"/>
    <cellStyle name="20% - アクセント 3" xfId="3" xr:uid="{00000000-0005-0000-0000-000002000000}"/>
    <cellStyle name="20% - アクセント 4" xfId="4" xr:uid="{00000000-0005-0000-0000-000003000000}"/>
    <cellStyle name="20% - アクセント 5" xfId="5" xr:uid="{00000000-0005-0000-0000-000004000000}"/>
    <cellStyle name="20% - アクセント 6" xfId="6" xr:uid="{00000000-0005-0000-0000-000005000000}"/>
    <cellStyle name="40% - アクセント 1" xfId="7" xr:uid="{00000000-0005-0000-0000-000006000000}"/>
    <cellStyle name="40% - アクセント 2" xfId="8" xr:uid="{00000000-0005-0000-0000-000007000000}"/>
    <cellStyle name="40% - アクセント 3" xfId="9" xr:uid="{00000000-0005-0000-0000-000008000000}"/>
    <cellStyle name="40% - アクセント 4" xfId="10" xr:uid="{00000000-0005-0000-0000-000009000000}"/>
    <cellStyle name="40% - アクセント 5" xfId="11" xr:uid="{00000000-0005-0000-0000-00000A000000}"/>
    <cellStyle name="40% - アクセント 6" xfId="12" xr:uid="{00000000-0005-0000-0000-00000B000000}"/>
    <cellStyle name="60% - アクセント 1" xfId="13" xr:uid="{00000000-0005-0000-0000-00000C000000}"/>
    <cellStyle name="60% - アクセント 2" xfId="14" xr:uid="{00000000-0005-0000-0000-00000D000000}"/>
    <cellStyle name="60% - アクセント 3" xfId="15" xr:uid="{00000000-0005-0000-0000-00000E000000}"/>
    <cellStyle name="60% - アクセント 4" xfId="16" xr:uid="{00000000-0005-0000-0000-00000F000000}"/>
    <cellStyle name="60% - アクセント 5" xfId="17" xr:uid="{00000000-0005-0000-0000-000010000000}"/>
    <cellStyle name="60% - アクセント 6" xfId="18" xr:uid="{00000000-0005-0000-0000-000011000000}"/>
    <cellStyle name="Normal" xfId="0" builtinId="0"/>
    <cellStyle name="Percent" xfId="19" builtinId="5"/>
    <cellStyle name="アクセント 1" xfId="20" xr:uid="{00000000-0005-0000-0000-000014000000}"/>
    <cellStyle name="アクセント 2" xfId="21" xr:uid="{00000000-0005-0000-0000-000015000000}"/>
    <cellStyle name="アクセント 3" xfId="22" xr:uid="{00000000-0005-0000-0000-000016000000}"/>
    <cellStyle name="アクセント 4" xfId="23" xr:uid="{00000000-0005-0000-0000-000017000000}"/>
    <cellStyle name="アクセント 5" xfId="24" xr:uid="{00000000-0005-0000-0000-000018000000}"/>
    <cellStyle name="アクセント 6" xfId="25" xr:uid="{00000000-0005-0000-0000-000019000000}"/>
    <cellStyle name="タイトル" xfId="26" xr:uid="{00000000-0005-0000-0000-00001A000000}"/>
    <cellStyle name="チェック セル" xfId="27" xr:uid="{00000000-0005-0000-0000-00001B000000}"/>
    <cellStyle name="どちらでもない" xfId="28" xr:uid="{00000000-0005-0000-0000-00001C000000}"/>
    <cellStyle name="メモ" xfId="29" xr:uid="{00000000-0005-0000-0000-00001D000000}"/>
    <cellStyle name="リンク セル" xfId="30" xr:uid="{00000000-0005-0000-0000-00001E000000}"/>
    <cellStyle name="入力" xfId="31" xr:uid="{00000000-0005-0000-0000-00001F000000}"/>
    <cellStyle name="出力" xfId="32" xr:uid="{00000000-0005-0000-0000-000020000000}"/>
    <cellStyle name="悪い" xfId="33" xr:uid="{00000000-0005-0000-0000-000021000000}"/>
    <cellStyle name="標準 2" xfId="34" xr:uid="{00000000-0005-0000-0000-000022000000}"/>
    <cellStyle name="良い" xfId="35" xr:uid="{00000000-0005-0000-0000-000023000000}"/>
    <cellStyle name="見出し 1" xfId="36" xr:uid="{00000000-0005-0000-0000-000024000000}"/>
    <cellStyle name="見出し 2" xfId="37" xr:uid="{00000000-0005-0000-0000-000025000000}"/>
    <cellStyle name="見出し 3" xfId="38" xr:uid="{00000000-0005-0000-0000-000026000000}"/>
    <cellStyle name="見出し 4" xfId="39" xr:uid="{00000000-0005-0000-0000-000027000000}"/>
    <cellStyle name="計算" xfId="40" xr:uid="{00000000-0005-0000-0000-000028000000}"/>
    <cellStyle name="説明文" xfId="41" xr:uid="{00000000-0005-0000-0000-000029000000}"/>
    <cellStyle name="警告文" xfId="42" xr:uid="{00000000-0005-0000-0000-00002A000000}"/>
    <cellStyle name="集計" xfId="43" xr:uid="{00000000-0005-0000-0000-00002B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35-499D-93D7-786377641C19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35-499D-93D7-786377641C19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C35-499D-93D7-786377641C19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C35-499D-93D7-786377641C19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C35-499D-93D7-786377641C19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C35-499D-93D7-786377641C19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C35-499D-93D7-78637764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377904"/>
        <c:axId val="1957374640"/>
      </c:barChart>
      <c:catAx>
        <c:axId val="195737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737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7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45-4AAF-982A-4887E1852323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45-4AAF-982A-4887E1852323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F45-4AAF-982A-4887E1852323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F45-4AAF-982A-4887E1852323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F45-4AAF-982A-4887E1852323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F45-4AAF-982A-4887E1852323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3F45-4AAF-982A-4887E185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030800"/>
        <c:axId val="1982026992"/>
      </c:barChart>
      <c:catAx>
        <c:axId val="198203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2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202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30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KPPN'!$C$11:$N$11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4-4BCB-B74A-CFE6E94C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06240"/>
        <c:axId val="1798410592"/>
      </c:barChart>
      <c:catAx>
        <c:axId val="179840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0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105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0624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KPPN'!$C$12:$N$12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E-490E-B27B-96C8E45C9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11136"/>
        <c:axId val="1798410048"/>
      </c:barChart>
      <c:catAx>
        <c:axId val="1798411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0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100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1136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906474820144"/>
          <c:y val="0.25463078084662927"/>
          <c:w val="0.82733812949640284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KPPN'!$C$13:$N$13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4-4D0C-BAB8-34FC996D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07328"/>
        <c:axId val="1798412768"/>
      </c:barChart>
      <c:catAx>
        <c:axId val="1798407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2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1276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0732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KPPN'!$C$14:$N$14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94C-9405-4C820B35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13312"/>
        <c:axId val="1798407872"/>
      </c:barChart>
      <c:catAx>
        <c:axId val="1798413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07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078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3312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KPPN'!$C$15:$N$15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9-416E-ADA9-3BB3C516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495760"/>
        <c:axId val="1836494128"/>
      </c:barChart>
      <c:catAx>
        <c:axId val="1836495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4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3649412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576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9352517985612"/>
          <c:y val="0.25463078084662927"/>
          <c:w val="0.830935251798561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KPPN'!$C$16:$N$16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7-475A-BEC9-05E5221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494672"/>
        <c:axId val="1836497392"/>
      </c:barChart>
      <c:catAx>
        <c:axId val="1836494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7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364973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4672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KPPN'!$C$17:$N$17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8-4D0A-AE0F-0B08B8549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491952"/>
        <c:axId val="1836496304"/>
      </c:barChart>
      <c:catAx>
        <c:axId val="1836491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6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3649630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1952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số vụ KPPN 5S</a:t>
            </a:r>
          </a:p>
        </c:rich>
      </c:tx>
      <c:layout>
        <c:manualLayout>
          <c:xMode val="edge"/>
          <c:yMode val="edge"/>
          <c:x val="0.4432240677944454"/>
          <c:y val="3.3742204242818277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05920519059207E-2"/>
          <c:y val="0.18042877667814458"/>
          <c:w val="0.93552422578817118"/>
          <c:h val="0.538227907073977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'Bieu do KPPN'!$C$9:$Q$9</c:f>
              <c:strCache>
                <c:ptCount val="1"/>
                <c:pt idx="0">
                  <c:v>2024実績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'Bieu do KPPN'!$B$11:$B$17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'Bieu do KPPN'!$Q$11:$Q$17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11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001808"/>
        <c:axId val="1739003440"/>
      </c:barChart>
      <c:lineChart>
        <c:grouping val="standard"/>
        <c:varyColors val="0"/>
        <c:ser>
          <c:idx val="0"/>
          <c:order val="1"/>
          <c:tx>
            <c:strRef>
              <c:f>'Bieu do KPPN'!$R$9:$R$10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'Bieu do KPPN'!$R$11:$R$17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002352"/>
        <c:axId val="1739003984"/>
      </c:lineChart>
      <c:catAx>
        <c:axId val="173900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3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39003440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0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39001808"/>
        <c:crosses val="autoZero"/>
        <c:crossBetween val="between"/>
      </c:valAx>
      <c:catAx>
        <c:axId val="173900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739003984"/>
        <c:crosses val="autoZero"/>
        <c:auto val="0"/>
        <c:lblAlgn val="ctr"/>
        <c:lblOffset val="100"/>
        <c:noMultiLvlLbl val="0"/>
      </c:catAx>
      <c:valAx>
        <c:axId val="173900398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7390023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536212170558974"/>
          <c:y val="0.89911114321718966"/>
          <c:w val="0.42458723681437627"/>
          <c:h val="7.339674283833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B0-4CAA-A7E2-1C8C63CD8857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B0-4CAA-A7E2-1C8C63CD8857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9B0-4CAA-A7E2-1C8C63CD8857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9B0-4CAA-A7E2-1C8C63CD8857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9B0-4CAA-A7E2-1C8C63CD8857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9B0-4CAA-A7E2-1C8C63CD8857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09B0-4CAA-A7E2-1C8C63CD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000720"/>
        <c:axId val="1739001264"/>
      </c:barChart>
      <c:catAx>
        <c:axId val="173900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900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5S審査点数</a:t>
            </a:r>
          </a:p>
        </c:rich>
      </c:tx>
      <c:layout>
        <c:manualLayout>
          <c:xMode val="edge"/>
          <c:yMode val="edge"/>
          <c:x val="0.4432240306137129"/>
          <c:y val="3.374233128834355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47259439707675E-2"/>
          <c:y val="0.18098159509202455"/>
          <c:w val="0.92570036540803902"/>
          <c:h val="0.53680981595092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'Bang diem tong hop'!$C$6:$Q$6</c:f>
              <c:strCache>
                <c:ptCount val="1"/>
                <c:pt idx="0">
                  <c:v>2025実績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'Bang diem tong hop'!$B$8:$B$14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'Bang diem tong hop'!$Q$8:$Q$14</c:f>
              <c:numCache>
                <c:formatCode>General</c:formatCode>
                <c:ptCount val="7"/>
                <c:pt idx="0">
                  <c:v>98.25</c:v>
                </c:pt>
                <c:pt idx="1">
                  <c:v>98.5</c:v>
                </c:pt>
                <c:pt idx="2">
                  <c:v>98.75</c:v>
                </c:pt>
                <c:pt idx="3">
                  <c:v>97.25</c:v>
                </c:pt>
                <c:pt idx="4">
                  <c:v>98</c:v>
                </c:pt>
                <c:pt idx="5">
                  <c:v>98.5</c:v>
                </c:pt>
                <c:pt idx="6">
                  <c:v>97.75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373552"/>
        <c:axId val="1957374096"/>
      </c:barChart>
      <c:lineChart>
        <c:grouping val="standard"/>
        <c:varyColors val="0"/>
        <c:ser>
          <c:idx val="0"/>
          <c:order val="1"/>
          <c:tx>
            <c:strRef>
              <c:f>'Bang diem tong hop'!$R$6:$R$7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'Bang diem tong hop'!$R$8:$R$14</c:f>
              <c:numCache>
                <c:formatCode>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375728"/>
        <c:axId val="1957379536"/>
      </c:lineChart>
      <c:catAx>
        <c:axId val="1957373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7374096"/>
        <c:scaling>
          <c:orientation val="minMax"/>
          <c:max val="100"/>
          <c:min val="8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3552"/>
        <c:crosses val="autoZero"/>
        <c:crossBetween val="between"/>
      </c:valAx>
      <c:catAx>
        <c:axId val="195737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957379536"/>
        <c:crosses val="autoZero"/>
        <c:auto val="0"/>
        <c:lblAlgn val="ctr"/>
        <c:lblOffset val="100"/>
        <c:noMultiLvlLbl val="0"/>
      </c:catAx>
      <c:valAx>
        <c:axId val="195737953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957375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62854338700965"/>
          <c:y val="0.90187044104149561"/>
          <c:w val="0.42510465119996416"/>
          <c:h val="7.3622208266911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2320959879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S'!$R$10:$AK$10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8-445E-A5ED-A2D940DF8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005072"/>
        <c:axId val="1738998000"/>
      </c:barChart>
      <c:catAx>
        <c:axId val="173900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899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899800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50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553956834532374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S'!$R$11:$AK$11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7-4228-BB56-7B82C887C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441824"/>
        <c:axId val="1832436384"/>
      </c:barChart>
      <c:catAx>
        <c:axId val="1832441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43638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41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KIM DỆT </a:t>
            </a:r>
          </a:p>
        </c:rich>
      </c:tx>
      <c:layout>
        <c:manualLayout>
          <c:xMode val="edge"/>
          <c:yMode val="edge"/>
          <c:x val="0.2428575178102737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S'!$R$13:$AK$13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8-4BAE-9482-0FBD4295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438560"/>
        <c:axId val="1832442912"/>
      </c:barChart>
      <c:catAx>
        <c:axId val="1832438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4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44291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38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697841726618704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S'!$R$14:$AK$14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0-43AE-92B6-8034CC93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439104"/>
        <c:axId val="1832440192"/>
      </c:barChart>
      <c:catAx>
        <c:axId val="1832439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4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44019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391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hop'!$C$8:$N$8</c:f>
              <c:numCache>
                <c:formatCode>General</c:formatCode>
                <c:ptCount val="12"/>
                <c:pt idx="0">
                  <c:v>100</c:v>
                </c:pt>
                <c:pt idx="1">
                  <c:v>99</c:v>
                </c:pt>
                <c:pt idx="2">
                  <c:v>96</c:v>
                </c:pt>
                <c:pt idx="3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D-402B-AF35-D4FD2257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378448"/>
        <c:axId val="1957378992"/>
      </c:barChart>
      <c:catAx>
        <c:axId val="1957378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737899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84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hop'!$C$9:$N$9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  <c:pt idx="2">
                  <c:v>99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5-4E2D-AFB5-391B8CE3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600032"/>
        <c:axId val="1987602752"/>
      </c:barChart>
      <c:catAx>
        <c:axId val="1987600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6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60275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600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87050359712229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hop'!$C$10:$N$10</c:f>
              <c:numCache>
                <c:formatCode>General</c:formatCode>
                <c:ptCount val="12"/>
                <c:pt idx="0">
                  <c:v>100</c:v>
                </c:pt>
                <c:pt idx="1">
                  <c:v>98</c:v>
                </c:pt>
                <c:pt idx="2">
                  <c:v>100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D47-8E2F-ABC1672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596768"/>
        <c:axId val="1987598400"/>
      </c:barChart>
      <c:catAx>
        <c:axId val="1987596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59840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67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hop'!$C$11:$N$11</c:f>
              <c:numCache>
                <c:formatCode>General</c:formatCode>
                <c:ptCount val="12"/>
                <c:pt idx="0">
                  <c:v>97</c:v>
                </c:pt>
                <c:pt idx="1">
                  <c:v>96</c:v>
                </c:pt>
                <c:pt idx="2">
                  <c:v>99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7-4E32-90E3-56EC0174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600576"/>
        <c:axId val="1987599488"/>
      </c:barChart>
      <c:catAx>
        <c:axId val="1987600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599488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600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hop'!$C$12:$N$12</c:f>
              <c:numCache>
                <c:formatCode>General</c:formatCode>
                <c:ptCount val="12"/>
                <c:pt idx="0">
                  <c:v>97</c:v>
                </c:pt>
                <c:pt idx="1">
                  <c:v>98</c:v>
                </c:pt>
                <c:pt idx="2">
                  <c:v>98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D78-B8BF-978854FE7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597856"/>
        <c:axId val="1987598944"/>
      </c:barChart>
      <c:catAx>
        <c:axId val="1987597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59894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7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27338129496402"/>
          <c:y val="0.25463078084662927"/>
          <c:w val="0.8057553956834532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hop'!$C$13:$N$13</c:f>
              <c:numCache>
                <c:formatCode>General</c:formatCode>
                <c:ptCount val="12"/>
                <c:pt idx="0">
                  <c:v>100</c:v>
                </c:pt>
                <c:pt idx="1">
                  <c:v>96</c:v>
                </c:pt>
                <c:pt idx="2">
                  <c:v>99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6-489B-BDDF-696F24CA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029168"/>
        <c:axId val="1982025904"/>
      </c:barChart>
      <c:catAx>
        <c:axId val="1982029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2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202590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29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hop'!$C$14:$N$14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  <c:pt idx="2">
                  <c:v>96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B-408A-9596-7EA2DAAF5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031344"/>
        <c:axId val="1982030256"/>
      </c:barChart>
      <c:catAx>
        <c:axId val="198203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3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203025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31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6</xdr:col>
      <xdr:colOff>38100</xdr:colOff>
      <xdr:row>5</xdr:row>
      <xdr:rowOff>0</xdr:rowOff>
    </xdr:to>
    <xdr:graphicFrame macro="">
      <xdr:nvGraphicFramePr>
        <xdr:cNvPr id="23683516" name="Chart 169">
          <a:extLst>
            <a:ext uri="{FF2B5EF4-FFF2-40B4-BE49-F238E27FC236}">
              <a16:creationId xmlns:a16="http://schemas.microsoft.com/office/drawing/2014/main" id="{00000000-0008-0000-0000-0000BC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15</xdr:row>
      <xdr:rowOff>123825</xdr:rowOff>
    </xdr:from>
    <xdr:to>
      <xdr:col>18</xdr:col>
      <xdr:colOff>523875</xdr:colOff>
      <xdr:row>34</xdr:row>
      <xdr:rowOff>152400</xdr:rowOff>
    </xdr:to>
    <xdr:graphicFrame macro="">
      <xdr:nvGraphicFramePr>
        <xdr:cNvPr id="23683517" name="Chart 10">
          <a:extLst>
            <a:ext uri="{FF2B5EF4-FFF2-40B4-BE49-F238E27FC236}">
              <a16:creationId xmlns:a16="http://schemas.microsoft.com/office/drawing/2014/main" id="{00000000-0008-0000-0000-0000BD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37</xdr:row>
      <xdr:rowOff>38100</xdr:rowOff>
    </xdr:from>
    <xdr:to>
      <xdr:col>5</xdr:col>
      <xdr:colOff>342900</xdr:colOff>
      <xdr:row>49</xdr:row>
      <xdr:rowOff>152400</xdr:rowOff>
    </xdr:to>
    <xdr:graphicFrame macro="">
      <xdr:nvGraphicFramePr>
        <xdr:cNvPr id="23683518" name="Chart 11">
          <a:extLst>
            <a:ext uri="{FF2B5EF4-FFF2-40B4-BE49-F238E27FC236}">
              <a16:creationId xmlns:a16="http://schemas.microsoft.com/office/drawing/2014/main" id="{00000000-0008-0000-0000-0000BE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37</xdr:row>
      <xdr:rowOff>38100</xdr:rowOff>
    </xdr:from>
    <xdr:to>
      <xdr:col>12</xdr:col>
      <xdr:colOff>371475</xdr:colOff>
      <xdr:row>49</xdr:row>
      <xdr:rowOff>152400</xdr:rowOff>
    </xdr:to>
    <xdr:graphicFrame macro="">
      <xdr:nvGraphicFramePr>
        <xdr:cNvPr id="23683519" name="Chart 12">
          <a:extLst>
            <a:ext uri="{FF2B5EF4-FFF2-40B4-BE49-F238E27FC236}">
              <a16:creationId xmlns:a16="http://schemas.microsoft.com/office/drawing/2014/main" id="{00000000-0008-0000-0000-0000BF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38100</xdr:colOff>
      <xdr:row>37</xdr:row>
      <xdr:rowOff>38100</xdr:rowOff>
    </xdr:from>
    <xdr:to>
      <xdr:col>18</xdr:col>
      <xdr:colOff>552450</xdr:colOff>
      <xdr:row>49</xdr:row>
      <xdr:rowOff>152400</xdr:rowOff>
    </xdr:to>
    <xdr:graphicFrame macro="">
      <xdr:nvGraphicFramePr>
        <xdr:cNvPr id="23683520" name="Chart 13">
          <a:extLst>
            <a:ext uri="{FF2B5EF4-FFF2-40B4-BE49-F238E27FC236}">
              <a16:creationId xmlns:a16="http://schemas.microsoft.com/office/drawing/2014/main" id="{00000000-0008-0000-0000-0000C0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50</xdr:row>
      <xdr:rowOff>57150</xdr:rowOff>
    </xdr:from>
    <xdr:to>
      <xdr:col>5</xdr:col>
      <xdr:colOff>342900</xdr:colOff>
      <xdr:row>63</xdr:row>
      <xdr:rowOff>9525</xdr:rowOff>
    </xdr:to>
    <xdr:graphicFrame macro="">
      <xdr:nvGraphicFramePr>
        <xdr:cNvPr id="23683521" name="Chart 14">
          <a:extLst>
            <a:ext uri="{FF2B5EF4-FFF2-40B4-BE49-F238E27FC236}">
              <a16:creationId xmlns:a16="http://schemas.microsoft.com/office/drawing/2014/main" id="{00000000-0008-0000-0000-0000C1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50</xdr:row>
      <xdr:rowOff>57150</xdr:rowOff>
    </xdr:from>
    <xdr:to>
      <xdr:col>12</xdr:col>
      <xdr:colOff>371475</xdr:colOff>
      <xdr:row>63</xdr:row>
      <xdr:rowOff>9525</xdr:rowOff>
    </xdr:to>
    <xdr:graphicFrame macro="">
      <xdr:nvGraphicFramePr>
        <xdr:cNvPr id="23683522" name="Chart 15">
          <a:extLst>
            <a:ext uri="{FF2B5EF4-FFF2-40B4-BE49-F238E27FC236}">
              <a16:creationId xmlns:a16="http://schemas.microsoft.com/office/drawing/2014/main" id="{00000000-0008-0000-0000-0000C2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50</xdr:row>
      <xdr:rowOff>57150</xdr:rowOff>
    </xdr:from>
    <xdr:to>
      <xdr:col>18</xdr:col>
      <xdr:colOff>552450</xdr:colOff>
      <xdr:row>63</xdr:row>
      <xdr:rowOff>9525</xdr:rowOff>
    </xdr:to>
    <xdr:graphicFrame macro="">
      <xdr:nvGraphicFramePr>
        <xdr:cNvPr id="23683523" name="Chart 16">
          <a:extLst>
            <a:ext uri="{FF2B5EF4-FFF2-40B4-BE49-F238E27FC236}">
              <a16:creationId xmlns:a16="http://schemas.microsoft.com/office/drawing/2014/main" id="{00000000-0008-0000-0000-0000C3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47625</xdr:colOff>
      <xdr:row>63</xdr:row>
      <xdr:rowOff>66675</xdr:rowOff>
    </xdr:from>
    <xdr:to>
      <xdr:col>5</xdr:col>
      <xdr:colOff>342900</xdr:colOff>
      <xdr:row>76</xdr:row>
      <xdr:rowOff>19050</xdr:rowOff>
    </xdr:to>
    <xdr:graphicFrame macro="">
      <xdr:nvGraphicFramePr>
        <xdr:cNvPr id="23683524" name="Chart 17">
          <a:extLst>
            <a:ext uri="{FF2B5EF4-FFF2-40B4-BE49-F238E27FC236}">
              <a16:creationId xmlns:a16="http://schemas.microsoft.com/office/drawing/2014/main" id="{00000000-0008-0000-0000-0000C4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16</xdr:row>
      <xdr:rowOff>47625</xdr:rowOff>
    </xdr:from>
    <xdr:to>
      <xdr:col>4</xdr:col>
      <xdr:colOff>2417066</xdr:colOff>
      <xdr:row>16</xdr:row>
      <xdr:rowOff>1847850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13596D-F1F1-6A41-5595-A11C0D7EF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1" y="6572250"/>
          <a:ext cx="231229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876300</xdr:colOff>
      <xdr:row>16</xdr:row>
      <xdr:rowOff>28575</xdr:rowOff>
    </xdr:from>
    <xdr:to>
      <xdr:col>5</xdr:col>
      <xdr:colOff>1707571</xdr:colOff>
      <xdr:row>16</xdr:row>
      <xdr:rowOff>1839724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2E5DDE-AF83-47DE-84D4-90760DA89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4325" y="6553200"/>
          <a:ext cx="831271" cy="18111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66676</xdr:colOff>
      <xdr:row>14</xdr:row>
      <xdr:rowOff>66674</xdr:rowOff>
    </xdr:from>
    <xdr:to>
      <xdr:col>4</xdr:col>
      <xdr:colOff>2486026</xdr:colOff>
      <xdr:row>14</xdr:row>
      <xdr:rowOff>1847849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3C274BA-8CDC-0CD3-E49D-CB02F5166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1" y="4448174"/>
          <a:ext cx="241935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14</xdr:row>
      <xdr:rowOff>76200</xdr:rowOff>
    </xdr:from>
    <xdr:to>
      <xdr:col>5</xdr:col>
      <xdr:colOff>2503451</xdr:colOff>
      <xdr:row>14</xdr:row>
      <xdr:rowOff>1885950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56F88-EE1E-4BD5-ACEA-68EE7D5E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67550" y="4457700"/>
          <a:ext cx="2493926" cy="1809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28576</xdr:colOff>
      <xdr:row>14</xdr:row>
      <xdr:rowOff>57149</xdr:rowOff>
    </xdr:from>
    <xdr:to>
      <xdr:col>4</xdr:col>
      <xdr:colOff>2486026</xdr:colOff>
      <xdr:row>14</xdr:row>
      <xdr:rowOff>1876424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77FF31-779E-EDA1-349E-DEF9B76EB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1" y="4438649"/>
          <a:ext cx="2457450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0.00635</cdr:x>
      <cdr:y>0.01553</cdr:y>
    </cdr:from>
    <cdr:to>
      <cdr:x>0.15444</cdr:x>
      <cdr:y>0.07841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57" y="48223"/>
          <a:ext cx="1158068" cy="218477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</xdr:row>
      <xdr:rowOff>0</xdr:rowOff>
    </xdr:from>
    <xdr:to>
      <xdr:col>6</xdr:col>
      <xdr:colOff>38100</xdr:colOff>
      <xdr:row>8</xdr:row>
      <xdr:rowOff>0</xdr:rowOff>
    </xdr:to>
    <xdr:graphicFrame macro="">
      <xdr:nvGraphicFramePr>
        <xdr:cNvPr id="22208508" name="Chart 169">
          <a:extLst>
            <a:ext uri="{FF2B5EF4-FFF2-40B4-BE49-F238E27FC236}">
              <a16:creationId xmlns:a16="http://schemas.microsoft.com/office/drawing/2014/main" id="{00000000-0008-0000-0100-0000FC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39</xdr:row>
      <xdr:rowOff>76200</xdr:rowOff>
    </xdr:from>
    <xdr:to>
      <xdr:col>5</xdr:col>
      <xdr:colOff>219075</xdr:colOff>
      <xdr:row>52</xdr:row>
      <xdr:rowOff>28575</xdr:rowOff>
    </xdr:to>
    <xdr:graphicFrame macro="">
      <xdr:nvGraphicFramePr>
        <xdr:cNvPr id="22208509" name="Chart 11">
          <a:extLst>
            <a:ext uri="{FF2B5EF4-FFF2-40B4-BE49-F238E27FC236}">
              <a16:creationId xmlns:a16="http://schemas.microsoft.com/office/drawing/2014/main" id="{00000000-0008-0000-0100-0000FD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266700</xdr:colOff>
      <xdr:row>39</xdr:row>
      <xdr:rowOff>76200</xdr:rowOff>
    </xdr:from>
    <xdr:to>
      <xdr:col>12</xdr:col>
      <xdr:colOff>247650</xdr:colOff>
      <xdr:row>52</xdr:row>
      <xdr:rowOff>28575</xdr:rowOff>
    </xdr:to>
    <xdr:graphicFrame macro="">
      <xdr:nvGraphicFramePr>
        <xdr:cNvPr id="22208510" name="Chart 12">
          <a:extLst>
            <a:ext uri="{FF2B5EF4-FFF2-40B4-BE49-F238E27FC236}">
              <a16:creationId xmlns:a16="http://schemas.microsoft.com/office/drawing/2014/main" id="{00000000-0008-0000-0100-0000FE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295275</xdr:colOff>
      <xdr:row>39</xdr:row>
      <xdr:rowOff>76200</xdr:rowOff>
    </xdr:from>
    <xdr:to>
      <xdr:col>18</xdr:col>
      <xdr:colOff>428625</xdr:colOff>
      <xdr:row>52</xdr:row>
      <xdr:rowOff>28575</xdr:rowOff>
    </xdr:to>
    <xdr:graphicFrame macro="">
      <xdr:nvGraphicFramePr>
        <xdr:cNvPr id="22208511" name="Chart 13">
          <a:extLst>
            <a:ext uri="{FF2B5EF4-FFF2-40B4-BE49-F238E27FC236}">
              <a16:creationId xmlns:a16="http://schemas.microsoft.com/office/drawing/2014/main" id="{00000000-0008-0000-0100-0000FF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52</xdr:row>
      <xdr:rowOff>95250</xdr:rowOff>
    </xdr:from>
    <xdr:to>
      <xdr:col>5</xdr:col>
      <xdr:colOff>219075</xdr:colOff>
      <xdr:row>65</xdr:row>
      <xdr:rowOff>47625</xdr:rowOff>
    </xdr:to>
    <xdr:graphicFrame macro="">
      <xdr:nvGraphicFramePr>
        <xdr:cNvPr id="24870912" name="Chart 14">
          <a:extLst>
            <a:ext uri="{FF2B5EF4-FFF2-40B4-BE49-F238E27FC236}">
              <a16:creationId xmlns:a16="http://schemas.microsoft.com/office/drawing/2014/main" id="{00000000-0008-0000-0100-000000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266700</xdr:colOff>
      <xdr:row>52</xdr:row>
      <xdr:rowOff>95250</xdr:rowOff>
    </xdr:from>
    <xdr:to>
      <xdr:col>12</xdr:col>
      <xdr:colOff>247650</xdr:colOff>
      <xdr:row>65</xdr:row>
      <xdr:rowOff>47625</xdr:rowOff>
    </xdr:to>
    <xdr:graphicFrame macro="">
      <xdr:nvGraphicFramePr>
        <xdr:cNvPr id="24870913" name="Chart 15">
          <a:extLst>
            <a:ext uri="{FF2B5EF4-FFF2-40B4-BE49-F238E27FC236}">
              <a16:creationId xmlns:a16="http://schemas.microsoft.com/office/drawing/2014/main" id="{00000000-0008-0000-0100-000001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295275</xdr:colOff>
      <xdr:row>52</xdr:row>
      <xdr:rowOff>95250</xdr:rowOff>
    </xdr:from>
    <xdr:to>
      <xdr:col>18</xdr:col>
      <xdr:colOff>428625</xdr:colOff>
      <xdr:row>65</xdr:row>
      <xdr:rowOff>47625</xdr:rowOff>
    </xdr:to>
    <xdr:graphicFrame macro="">
      <xdr:nvGraphicFramePr>
        <xdr:cNvPr id="24870914" name="Chart 16">
          <a:extLst>
            <a:ext uri="{FF2B5EF4-FFF2-40B4-BE49-F238E27FC236}">
              <a16:creationId xmlns:a16="http://schemas.microsoft.com/office/drawing/2014/main" id="{00000000-0008-0000-0100-000002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</xdr:colOff>
      <xdr:row>65</xdr:row>
      <xdr:rowOff>104775</xdr:rowOff>
    </xdr:from>
    <xdr:to>
      <xdr:col>5</xdr:col>
      <xdr:colOff>219075</xdr:colOff>
      <xdr:row>78</xdr:row>
      <xdr:rowOff>57150</xdr:rowOff>
    </xdr:to>
    <xdr:graphicFrame macro="">
      <xdr:nvGraphicFramePr>
        <xdr:cNvPr id="24870915" name="Chart 17">
          <a:extLst>
            <a:ext uri="{FF2B5EF4-FFF2-40B4-BE49-F238E27FC236}">
              <a16:creationId xmlns:a16="http://schemas.microsoft.com/office/drawing/2014/main" id="{00000000-0008-0000-0100-000003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18</xdr:col>
      <xdr:colOff>409575</xdr:colOff>
      <xdr:row>37</xdr:row>
      <xdr:rowOff>38100</xdr:rowOff>
    </xdr:to>
    <xdr:graphicFrame macro="">
      <xdr:nvGraphicFramePr>
        <xdr:cNvPr id="24870916" name="Chart 10">
          <a:extLst>
            <a:ext uri="{FF2B5EF4-FFF2-40B4-BE49-F238E27FC236}">
              <a16:creationId xmlns:a16="http://schemas.microsoft.com/office/drawing/2014/main" id="{00000000-0008-0000-0100-000004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0.01451</cdr:y>
    </cdr:from>
    <cdr:to>
      <cdr:x>0.15055</cdr:x>
      <cdr:y>0.07668</cdr:y>
    </cdr:to>
    <cdr:sp macro="" textlink="">
      <cdr:nvSpPr>
        <cdr:cNvPr id="7639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04" y="45193"/>
          <a:ext cx="1113753" cy="250081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37</xdr:col>
      <xdr:colOff>0</xdr:colOff>
      <xdr:row>5</xdr:row>
      <xdr:rowOff>0</xdr:rowOff>
    </xdr:to>
    <xdr:graphicFrame macro="">
      <xdr:nvGraphicFramePr>
        <xdr:cNvPr id="23769321" name="Chart 169">
          <a:extLst>
            <a:ext uri="{FF2B5EF4-FFF2-40B4-BE49-F238E27FC236}">
              <a16:creationId xmlns:a16="http://schemas.microsoft.com/office/drawing/2014/main" id="{00000000-0008-0000-0200-0000E9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2" name="Chart 12">
          <a:extLst>
            <a:ext uri="{FF2B5EF4-FFF2-40B4-BE49-F238E27FC236}">
              <a16:creationId xmlns:a16="http://schemas.microsoft.com/office/drawing/2014/main" id="{00000000-0008-0000-0200-0000EA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3" name="Chart 13">
          <a:extLst>
            <a:ext uri="{FF2B5EF4-FFF2-40B4-BE49-F238E27FC236}">
              <a16:creationId xmlns:a16="http://schemas.microsoft.com/office/drawing/2014/main" id="{00000000-0008-0000-0200-0000EB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4" name="Chart 15">
          <a:extLst>
            <a:ext uri="{FF2B5EF4-FFF2-40B4-BE49-F238E27FC236}">
              <a16:creationId xmlns:a16="http://schemas.microsoft.com/office/drawing/2014/main" id="{00000000-0008-0000-0200-0000EC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5" name="Chart 16">
          <a:extLst>
            <a:ext uri="{FF2B5EF4-FFF2-40B4-BE49-F238E27FC236}">
              <a16:creationId xmlns:a16="http://schemas.microsoft.com/office/drawing/2014/main" id="{00000000-0008-0000-0200-0000ED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14</xdr:row>
      <xdr:rowOff>28575</xdr:rowOff>
    </xdr:from>
    <xdr:to>
      <xdr:col>4</xdr:col>
      <xdr:colOff>2486025</xdr:colOff>
      <xdr:row>14</xdr:row>
      <xdr:rowOff>1866899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04CE3C-71AE-BFCB-89CC-7970C2045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4410075"/>
          <a:ext cx="2447925" cy="1838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16</xdr:row>
      <xdr:rowOff>33138</xdr:rowOff>
    </xdr:from>
    <xdr:to>
      <xdr:col>4</xdr:col>
      <xdr:colOff>2496855</xdr:colOff>
      <xdr:row>16</xdr:row>
      <xdr:rowOff>1838325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9C0700-B872-8DBD-160F-64068835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576813"/>
          <a:ext cx="2477805" cy="180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2505075</xdr:colOff>
      <xdr:row>16</xdr:row>
      <xdr:rowOff>117475</xdr:rowOff>
    </xdr:from>
    <xdr:to>
      <xdr:col>5</xdr:col>
      <xdr:colOff>2422525</xdr:colOff>
      <xdr:row>16</xdr:row>
      <xdr:rowOff>1768475</xdr:rowOff>
    </xdr:to>
    <xdr:pic>
      <xdr:nvPicPr>
        <xdr:cNvPr id="2" name="Picture 1" descr="C:\Users\0107\Desktop\gen-h-z6832805339723_c9649411d59a52913a3c540f0db9c438.jpg">
          <a:extLst>
            <a:ext uri="{FF2B5EF4-FFF2-40B4-BE49-F238E27FC236}">
              <a16:creationId xmlns:a16="http://schemas.microsoft.com/office/drawing/2014/main" id="{7BC2DE0D-4896-4FF8-A9B8-EBE8DC259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6661150"/>
          <a:ext cx="2432050" cy="165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60325</xdr:colOff>
      <xdr:row>14</xdr:row>
      <xdr:rowOff>28575</xdr:rowOff>
    </xdr:from>
    <xdr:to>
      <xdr:col>5</xdr:col>
      <xdr:colOff>2416175</xdr:colOff>
      <xdr:row>14</xdr:row>
      <xdr:rowOff>1856106</xdr:rowOff>
    </xdr:to>
    <xdr:pic>
      <xdr:nvPicPr>
        <xdr:cNvPr id="3" name="Picture 2" descr="C:\Users\0107\Desktop\gen-h-z6808753327643_0f64b17e61b45d10dbb99ff8ebe5f26a.jpg">
          <a:extLst>
            <a:ext uri="{FF2B5EF4-FFF2-40B4-BE49-F238E27FC236}">
              <a16:creationId xmlns:a16="http://schemas.microsoft.com/office/drawing/2014/main" id="{A339B664-3A1A-4CD6-96C7-E50A46CF2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4410075"/>
          <a:ext cx="2355850" cy="1827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12</xdr:row>
      <xdr:rowOff>28575</xdr:rowOff>
    </xdr:from>
    <xdr:to>
      <xdr:col>4</xdr:col>
      <xdr:colOff>2495550</xdr:colOff>
      <xdr:row>12</xdr:row>
      <xdr:rowOff>1885950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D5A663-B9DE-CC4C-07C1-51BE41304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2238375"/>
          <a:ext cx="243840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12</xdr:row>
      <xdr:rowOff>85725</xdr:rowOff>
    </xdr:from>
    <xdr:to>
      <xdr:col>5</xdr:col>
      <xdr:colOff>2400300</xdr:colOff>
      <xdr:row>12</xdr:row>
      <xdr:rowOff>1791264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752B1B-9D55-4049-8AF8-344CED329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295525"/>
          <a:ext cx="2247900" cy="1705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12</xdr:row>
      <xdr:rowOff>38101</xdr:rowOff>
    </xdr:from>
    <xdr:to>
      <xdr:col>4</xdr:col>
      <xdr:colOff>2484799</xdr:colOff>
      <xdr:row>12</xdr:row>
      <xdr:rowOff>1847850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DE3BDF-2F28-5ACE-DBD8-A796D81D5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247901"/>
          <a:ext cx="2446699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14</xdr:row>
      <xdr:rowOff>66675</xdr:rowOff>
    </xdr:from>
    <xdr:to>
      <xdr:col>4</xdr:col>
      <xdr:colOff>2466975</xdr:colOff>
      <xdr:row>14</xdr:row>
      <xdr:rowOff>1876425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4D756D-6CDC-637B-F2B2-06F8FD1FF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448175"/>
          <a:ext cx="243840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52350</xdr:colOff>
      <xdr:row>18</xdr:row>
      <xdr:rowOff>38100</xdr:rowOff>
    </xdr:from>
    <xdr:to>
      <xdr:col>4</xdr:col>
      <xdr:colOff>1485899</xdr:colOff>
      <xdr:row>18</xdr:row>
      <xdr:rowOff>1552575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D3B95A-9F45-2AF0-D146-66EC0BD4F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5775" y="8763000"/>
          <a:ext cx="1433549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1295400</xdr:colOff>
      <xdr:row>18</xdr:row>
      <xdr:rowOff>575738</xdr:rowOff>
    </xdr:from>
    <xdr:to>
      <xdr:col>4</xdr:col>
      <xdr:colOff>2505075</xdr:colOff>
      <xdr:row>18</xdr:row>
      <xdr:rowOff>1885949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E23D16-8017-F84F-A546-A47A4C839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300638"/>
          <a:ext cx="1209675" cy="131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12</xdr:row>
      <xdr:rowOff>76200</xdr:rowOff>
    </xdr:from>
    <xdr:to>
      <xdr:col>5</xdr:col>
      <xdr:colOff>2505075</xdr:colOff>
      <xdr:row>12</xdr:row>
      <xdr:rowOff>1857375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FF7C82-9EA5-4F33-B1B2-D64A284C3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2286000"/>
          <a:ext cx="24669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14</xdr:row>
      <xdr:rowOff>76200</xdr:rowOff>
    </xdr:from>
    <xdr:to>
      <xdr:col>5</xdr:col>
      <xdr:colOff>2447926</xdr:colOff>
      <xdr:row>14</xdr:row>
      <xdr:rowOff>1876425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BA937D-1FAD-4721-A5CC-0845FBF11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4457700"/>
          <a:ext cx="238125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18</xdr:row>
      <xdr:rowOff>276225</xdr:rowOff>
    </xdr:from>
    <xdr:to>
      <xdr:col>5</xdr:col>
      <xdr:colOff>1838325</xdr:colOff>
      <xdr:row>18</xdr:row>
      <xdr:rowOff>1647825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0208DE-4FD9-4488-AB30-FFAF1CF24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9001125"/>
          <a:ext cx="11811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14</xdr:row>
      <xdr:rowOff>47626</xdr:rowOff>
    </xdr:from>
    <xdr:to>
      <xdr:col>4</xdr:col>
      <xdr:colOff>2486025</xdr:colOff>
      <xdr:row>14</xdr:row>
      <xdr:rowOff>1895476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5C55DEE-F605-96B0-25CC-CD402B97E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6334126"/>
          <a:ext cx="2447925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15</xdr:row>
      <xdr:rowOff>50110</xdr:rowOff>
    </xdr:from>
    <xdr:to>
      <xdr:col>4</xdr:col>
      <xdr:colOff>2486025</xdr:colOff>
      <xdr:row>15</xdr:row>
      <xdr:rowOff>1866900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0FF9C2-00E8-19FC-97EE-9BC1A257B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8241610"/>
          <a:ext cx="2428875" cy="181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16</xdr:row>
      <xdr:rowOff>68085</xdr:rowOff>
    </xdr:from>
    <xdr:to>
      <xdr:col>4</xdr:col>
      <xdr:colOff>2495550</xdr:colOff>
      <xdr:row>16</xdr:row>
      <xdr:rowOff>1895474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D63B31-C113-F102-D668-FB0E7F4B8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164585"/>
          <a:ext cx="2466975" cy="182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15</xdr:row>
      <xdr:rowOff>61385</xdr:rowOff>
    </xdr:from>
    <xdr:to>
      <xdr:col>5</xdr:col>
      <xdr:colOff>2445545</xdr:colOff>
      <xdr:row>15</xdr:row>
      <xdr:rowOff>1844454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0012BEF-EEC7-49CB-B06E-06CB13EC5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86600" y="6347885"/>
          <a:ext cx="2416970" cy="1783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28575</xdr:colOff>
      <xdr:row>16</xdr:row>
      <xdr:rowOff>51860</xdr:rowOff>
    </xdr:from>
    <xdr:to>
      <xdr:col>5</xdr:col>
      <xdr:colOff>2433639</xdr:colOff>
      <xdr:row>16</xdr:row>
      <xdr:rowOff>1873516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805071E2-19B6-45B0-8C24-0CC715B38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86600" y="8243360"/>
          <a:ext cx="2405064" cy="18216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5290</xdr:colOff>
      <xdr:row>14</xdr:row>
      <xdr:rowOff>0</xdr:rowOff>
    </xdr:from>
    <xdr:to>
      <xdr:col>5</xdr:col>
      <xdr:colOff>2434166</xdr:colOff>
      <xdr:row>14</xdr:row>
      <xdr:rowOff>1797845</xdr:rowOff>
    </xdr:to>
    <xdr:pic>
      <xdr:nvPicPr>
        <xdr:cNvPr id="6" name="Picture 21">
          <a:extLst>
            <a:ext uri="{FF2B5EF4-FFF2-40B4-BE49-F238E27FC236}">
              <a16:creationId xmlns:a16="http://schemas.microsoft.com/office/drawing/2014/main" id="{4E8DBCA2-19F2-449C-9F3A-4E76DD36F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63315" y="4381500"/>
          <a:ext cx="2428876" cy="17978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37"/>
  <sheetViews>
    <sheetView workbookViewId="0">
      <pane ySplit="15" topLeftCell="A16" activePane="bottomLeft" state="frozen"/>
      <selection pane="bottomLeft" activeCell="F12" sqref="F12"/>
    </sheetView>
  </sheetViews>
  <sheetFormatPr defaultColWidth="9.140625" defaultRowHeight="12.75"/>
  <cols>
    <col min="1" max="1" width="3.42578125" style="5" bestFit="1" customWidth="1"/>
    <col min="2" max="2" width="14.7109375" style="5" bestFit="1" customWidth="1"/>
    <col min="3" max="17" width="5.7109375" style="5" customWidth="1"/>
    <col min="18" max="16384" width="9.140625" style="5"/>
  </cols>
  <sheetData>
    <row r="1" spans="1:21" s="1" customFormat="1" ht="15">
      <c r="A1" s="209" t="s">
        <v>0</v>
      </c>
      <c r="B1" s="209"/>
      <c r="C1" s="209"/>
      <c r="D1" s="209"/>
      <c r="E1" s="209"/>
      <c r="F1" s="209"/>
      <c r="G1" s="209"/>
      <c r="H1" s="4"/>
      <c r="N1" s="4"/>
      <c r="O1" s="4" t="s">
        <v>67</v>
      </c>
      <c r="P1" s="4"/>
      <c r="Q1" s="4"/>
      <c r="R1" s="4"/>
      <c r="S1" s="4"/>
      <c r="T1" s="4"/>
      <c r="U1" s="4"/>
    </row>
    <row r="2" spans="1:21" s="1" customFormat="1" ht="15">
      <c r="A2" s="209" t="s">
        <v>1</v>
      </c>
      <c r="B2" s="209"/>
      <c r="C2" s="209"/>
      <c r="D2" s="209"/>
      <c r="E2" s="209"/>
      <c r="F2" s="209"/>
      <c r="G2" s="209"/>
      <c r="H2" s="4"/>
      <c r="N2" s="4"/>
      <c r="O2" s="4" t="s">
        <v>62</v>
      </c>
      <c r="P2" s="4"/>
      <c r="Q2" s="4"/>
      <c r="R2" s="4"/>
      <c r="S2" s="4"/>
      <c r="T2" s="4"/>
      <c r="U2" s="4"/>
    </row>
    <row r="3" spans="1:21" s="1" customFormat="1" ht="9" customHeight="1">
      <c r="B3" s="3"/>
      <c r="E3" s="2"/>
      <c r="F3" s="2"/>
    </row>
    <row r="4" spans="1:21" ht="18.75">
      <c r="A4" s="208" t="s">
        <v>70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</row>
    <row r="5" spans="1:21" ht="7.5" customHeight="1">
      <c r="A5" s="6"/>
      <c r="B5" s="6"/>
      <c r="C5" s="6"/>
      <c r="D5" s="6"/>
      <c r="E5" s="6"/>
      <c r="F5" s="6"/>
      <c r="G5" s="6"/>
    </row>
    <row r="6" spans="1:21" s="7" customFormat="1" ht="21" customHeight="1">
      <c r="A6" s="211" t="s">
        <v>14</v>
      </c>
      <c r="B6" s="213" t="s">
        <v>16</v>
      </c>
      <c r="C6" s="215" t="s">
        <v>69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7"/>
      <c r="R6" s="218" t="s">
        <v>68</v>
      </c>
      <c r="S6" s="221" t="s">
        <v>17</v>
      </c>
    </row>
    <row r="7" spans="1:21" s="7" customFormat="1" ht="21" customHeight="1">
      <c r="A7" s="211"/>
      <c r="B7" s="214"/>
      <c r="C7" s="8">
        <v>4</v>
      </c>
      <c r="D7" s="8">
        <v>5</v>
      </c>
      <c r="E7" s="8">
        <v>6</v>
      </c>
      <c r="F7" s="8">
        <v>7</v>
      </c>
      <c r="G7" s="8">
        <v>8</v>
      </c>
      <c r="H7" s="8">
        <v>9</v>
      </c>
      <c r="I7" s="8">
        <v>10</v>
      </c>
      <c r="J7" s="8">
        <v>11</v>
      </c>
      <c r="K7" s="8">
        <v>12</v>
      </c>
      <c r="L7" s="8">
        <v>1</v>
      </c>
      <c r="M7" s="8">
        <v>2</v>
      </c>
      <c r="N7" s="8">
        <v>3</v>
      </c>
      <c r="O7" s="8" t="s">
        <v>10</v>
      </c>
      <c r="P7" s="8" t="s">
        <v>11</v>
      </c>
      <c r="Q7" s="8" t="s">
        <v>12</v>
      </c>
      <c r="R7" s="219"/>
      <c r="S7" s="222"/>
    </row>
    <row r="8" spans="1:21" s="7" customFormat="1" ht="14.45" customHeight="1">
      <c r="A8" s="211"/>
      <c r="B8" s="124" t="s">
        <v>18</v>
      </c>
      <c r="C8" s="125">
        <v>100</v>
      </c>
      <c r="D8" s="34">
        <v>99</v>
      </c>
      <c r="E8" s="203">
        <v>96</v>
      </c>
      <c r="F8" s="125">
        <v>98</v>
      </c>
      <c r="G8" s="125"/>
      <c r="H8" s="125"/>
      <c r="I8" s="125"/>
      <c r="J8" s="125"/>
      <c r="K8" s="125"/>
      <c r="L8" s="125"/>
      <c r="M8" s="125"/>
      <c r="N8" s="125"/>
      <c r="O8" s="125">
        <f>MAX(C8:N8)</f>
        <v>100</v>
      </c>
      <c r="P8" s="125">
        <f>MIN(C8:N8)</f>
        <v>96</v>
      </c>
      <c r="Q8" s="125">
        <f>AVERAGE(C8:N8)</f>
        <v>98.25</v>
      </c>
      <c r="R8" s="41">
        <v>100</v>
      </c>
      <c r="S8" s="126">
        <f>RANK(Q8,$Q$8:$Q$14,0)</f>
        <v>4</v>
      </c>
    </row>
    <row r="9" spans="1:21" s="7" customFormat="1">
      <c r="A9" s="211"/>
      <c r="B9" s="127" t="s">
        <v>19</v>
      </c>
      <c r="C9" s="34">
        <v>98</v>
      </c>
      <c r="D9" s="34">
        <v>98</v>
      </c>
      <c r="E9" s="204">
        <v>99</v>
      </c>
      <c r="F9" s="34">
        <v>99</v>
      </c>
      <c r="G9" s="34"/>
      <c r="H9" s="34"/>
      <c r="I9" s="34"/>
      <c r="J9" s="34"/>
      <c r="K9" s="34"/>
      <c r="L9" s="34"/>
      <c r="M9" s="34"/>
      <c r="N9" s="34"/>
      <c r="O9" s="34">
        <f t="shared" ref="O9:O14" si="0">MAX(C9:N9)</f>
        <v>99</v>
      </c>
      <c r="P9" s="34">
        <f t="shared" ref="P9:P14" si="1">MIN(C9:N9)</f>
        <v>98</v>
      </c>
      <c r="Q9" s="34">
        <f t="shared" ref="Q9:Q14" si="2">AVERAGE(C9:N9)</f>
        <v>98.5</v>
      </c>
      <c r="R9" s="43">
        <v>100</v>
      </c>
      <c r="S9" s="128">
        <f t="shared" ref="S9:S14" si="3">RANK(Q9,$Q$8:$Q$14,0)</f>
        <v>2</v>
      </c>
    </row>
    <row r="10" spans="1:21" s="7" customFormat="1">
      <c r="A10" s="211"/>
      <c r="B10" s="127" t="s">
        <v>20</v>
      </c>
      <c r="C10" s="34">
        <v>100</v>
      </c>
      <c r="D10" s="34">
        <v>98</v>
      </c>
      <c r="E10" s="204">
        <v>100</v>
      </c>
      <c r="F10" s="34">
        <v>97</v>
      </c>
      <c r="G10" s="34"/>
      <c r="H10" s="34"/>
      <c r="I10" s="34"/>
      <c r="J10" s="34"/>
      <c r="K10" s="34"/>
      <c r="L10" s="34"/>
      <c r="M10" s="34"/>
      <c r="N10" s="34"/>
      <c r="O10" s="34">
        <f t="shared" si="0"/>
        <v>100</v>
      </c>
      <c r="P10" s="34">
        <f t="shared" si="1"/>
        <v>97</v>
      </c>
      <c r="Q10" s="34">
        <f t="shared" si="2"/>
        <v>98.75</v>
      </c>
      <c r="R10" s="43">
        <v>100</v>
      </c>
      <c r="S10" s="128">
        <f t="shared" si="3"/>
        <v>1</v>
      </c>
    </row>
    <row r="11" spans="1:21" s="7" customFormat="1">
      <c r="A11" s="211"/>
      <c r="B11" s="127" t="s">
        <v>21</v>
      </c>
      <c r="C11" s="34">
        <v>97</v>
      </c>
      <c r="D11" s="34">
        <v>96</v>
      </c>
      <c r="E11" s="204">
        <v>99</v>
      </c>
      <c r="F11" s="34">
        <v>97</v>
      </c>
      <c r="G11" s="190"/>
      <c r="H11" s="34"/>
      <c r="I11" s="34"/>
      <c r="J11" s="34"/>
      <c r="K11" s="34"/>
      <c r="L11" s="34"/>
      <c r="M11" s="34"/>
      <c r="N11" s="34"/>
      <c r="O11" s="34">
        <f t="shared" si="0"/>
        <v>99</v>
      </c>
      <c r="P11" s="34">
        <f t="shared" si="1"/>
        <v>96</v>
      </c>
      <c r="Q11" s="34">
        <f t="shared" si="2"/>
        <v>97.25</v>
      </c>
      <c r="R11" s="43">
        <v>100</v>
      </c>
      <c r="S11" s="128">
        <f t="shared" si="3"/>
        <v>7</v>
      </c>
    </row>
    <row r="12" spans="1:21" s="7" customFormat="1">
      <c r="A12" s="211"/>
      <c r="B12" s="127" t="s">
        <v>22</v>
      </c>
      <c r="C12" s="34">
        <v>97</v>
      </c>
      <c r="D12" s="34">
        <v>98</v>
      </c>
      <c r="E12" s="204">
        <v>98</v>
      </c>
      <c r="F12" s="34">
        <v>99</v>
      </c>
      <c r="G12" s="34"/>
      <c r="H12" s="34"/>
      <c r="I12" s="34"/>
      <c r="J12" s="34"/>
      <c r="K12" s="34"/>
      <c r="L12" s="34"/>
      <c r="M12" s="34"/>
      <c r="N12" s="34"/>
      <c r="O12" s="34">
        <f t="shared" si="0"/>
        <v>99</v>
      </c>
      <c r="P12" s="34">
        <f t="shared" si="1"/>
        <v>97</v>
      </c>
      <c r="Q12" s="34">
        <f t="shared" si="2"/>
        <v>98</v>
      </c>
      <c r="R12" s="43">
        <v>100</v>
      </c>
      <c r="S12" s="128">
        <f t="shared" si="3"/>
        <v>5</v>
      </c>
    </row>
    <row r="13" spans="1:21" s="7" customFormat="1">
      <c r="A13" s="211"/>
      <c r="B13" s="129" t="s">
        <v>23</v>
      </c>
      <c r="C13" s="34">
        <v>100</v>
      </c>
      <c r="D13" s="34">
        <v>96</v>
      </c>
      <c r="E13" s="204">
        <v>99</v>
      </c>
      <c r="F13" s="34">
        <v>99</v>
      </c>
      <c r="G13" s="34"/>
      <c r="H13" s="34"/>
      <c r="I13" s="34"/>
      <c r="J13" s="34"/>
      <c r="K13" s="34"/>
      <c r="L13" s="34"/>
      <c r="M13" s="34"/>
      <c r="N13" s="34"/>
      <c r="O13" s="34">
        <f t="shared" si="0"/>
        <v>100</v>
      </c>
      <c r="P13" s="34">
        <f t="shared" si="1"/>
        <v>96</v>
      </c>
      <c r="Q13" s="34">
        <f t="shared" si="2"/>
        <v>98.5</v>
      </c>
      <c r="R13" s="43">
        <v>100</v>
      </c>
      <c r="S13" s="128">
        <f t="shared" si="3"/>
        <v>2</v>
      </c>
    </row>
    <row r="14" spans="1:21" s="7" customFormat="1">
      <c r="A14" s="212"/>
      <c r="B14" s="130" t="s">
        <v>24</v>
      </c>
      <c r="C14" s="37">
        <v>98</v>
      </c>
      <c r="D14" s="37">
        <v>98</v>
      </c>
      <c r="E14" s="205">
        <v>96</v>
      </c>
      <c r="F14" s="37">
        <v>99</v>
      </c>
      <c r="G14" s="37"/>
      <c r="H14" s="37"/>
      <c r="I14" s="37"/>
      <c r="J14" s="37"/>
      <c r="K14" s="37"/>
      <c r="L14" s="37"/>
      <c r="M14" s="37"/>
      <c r="N14" s="37"/>
      <c r="O14" s="37">
        <f t="shared" si="0"/>
        <v>99</v>
      </c>
      <c r="P14" s="37">
        <f t="shared" si="1"/>
        <v>96</v>
      </c>
      <c r="Q14" s="37">
        <f t="shared" si="2"/>
        <v>97.75</v>
      </c>
      <c r="R14" s="131">
        <v>100</v>
      </c>
      <c r="S14" s="132">
        <f t="shared" si="3"/>
        <v>6</v>
      </c>
    </row>
    <row r="15" spans="1:21" s="25" customFormat="1" ht="15" customHeight="1">
      <c r="A15" s="220" t="s">
        <v>54</v>
      </c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</row>
    <row r="16" spans="1:21" s="26" customFormat="1"/>
    <row r="37" spans="1:18" ht="18.75">
      <c r="A37" s="210" t="s">
        <v>15</v>
      </c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</row>
  </sheetData>
  <mergeCells count="10">
    <mergeCell ref="A4:S4"/>
    <mergeCell ref="A1:G1"/>
    <mergeCell ref="A2:G2"/>
    <mergeCell ref="A37:R37"/>
    <mergeCell ref="A6:A14"/>
    <mergeCell ref="B6:B7"/>
    <mergeCell ref="C6:Q6"/>
    <mergeCell ref="R6:R7"/>
    <mergeCell ref="A15:S15"/>
    <mergeCell ref="S6:S7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N22"/>
  <sheetViews>
    <sheetView zoomScaleNormal="100" workbookViewId="0">
      <pane ySplit="12" topLeftCell="A13" activePane="bottomLeft" state="frozen"/>
      <selection pane="bottomLeft" activeCell="F15" sqref="F15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4" t="s">
        <v>99</v>
      </c>
      <c r="G1" s="234"/>
    </row>
    <row r="2" spans="1:14">
      <c r="A2" s="51" t="s">
        <v>1</v>
      </c>
      <c r="F2" s="234" t="s">
        <v>62</v>
      </c>
      <c r="G2" s="234"/>
    </row>
    <row r="3" spans="1:14" ht="6" customHeight="1"/>
    <row r="4" spans="1:14" ht="18.75">
      <c r="C4" s="235" t="s">
        <v>52</v>
      </c>
      <c r="D4" s="235"/>
      <c r="E4" s="235"/>
      <c r="F4" s="235"/>
      <c r="G4" s="23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6" t="s">
        <v>65</v>
      </c>
      <c r="B6" s="237"/>
      <c r="C6" s="237"/>
      <c r="D6" s="237"/>
      <c r="E6" s="238"/>
      <c r="F6" s="56" t="s">
        <v>7</v>
      </c>
      <c r="G6" s="57">
        <v>100</v>
      </c>
    </row>
    <row r="7" spans="1:14" ht="15.75" customHeight="1">
      <c r="A7" s="239"/>
      <c r="B7" s="240"/>
      <c r="C7" s="240"/>
      <c r="D7" s="240"/>
      <c r="E7" s="241"/>
      <c r="F7" s="58" t="s">
        <v>8</v>
      </c>
      <c r="G7" s="115">
        <f>SUM(C11:G11)</f>
        <v>1</v>
      </c>
    </row>
    <row r="8" spans="1:14" ht="15.75" customHeight="1">
      <c r="A8" s="239"/>
      <c r="B8" s="240"/>
      <c r="C8" s="240"/>
      <c r="D8" s="240"/>
      <c r="E8" s="241"/>
      <c r="F8" s="58" t="s">
        <v>2</v>
      </c>
      <c r="G8" s="116">
        <v>0</v>
      </c>
    </row>
    <row r="9" spans="1:14" ht="15.75" customHeight="1">
      <c r="A9" s="242"/>
      <c r="B9" s="243"/>
      <c r="C9" s="243"/>
      <c r="D9" s="243"/>
      <c r="E9" s="244"/>
      <c r="F9" s="59" t="s">
        <v>9</v>
      </c>
      <c r="G9" s="60">
        <f>G6-G7</f>
        <v>99</v>
      </c>
    </row>
    <row r="10" spans="1:14" s="64" customFormat="1" ht="15.75" customHeight="1">
      <c r="A10" s="248" t="s">
        <v>32</v>
      </c>
      <c r="B10" s="24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8"/>
      <c r="B11" s="248"/>
      <c r="C11" s="61">
        <f>D14</f>
        <v>0</v>
      </c>
      <c r="D11" s="61">
        <f>D16</f>
        <v>1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60" t="s">
        <v>43</v>
      </c>
      <c r="B13" s="178"/>
      <c r="C13" s="179"/>
      <c r="D13" s="171"/>
      <c r="E13" s="69" t="s">
        <v>60</v>
      </c>
      <c r="F13" s="191"/>
      <c r="G13" s="192"/>
      <c r="H13" s="169"/>
      <c r="I13" s="67"/>
      <c r="J13" s="67"/>
      <c r="K13" s="67"/>
      <c r="L13" s="67"/>
      <c r="M13" s="67"/>
      <c r="N13" s="67"/>
    </row>
    <row r="14" spans="1:14" s="79" customFormat="1" ht="21" customHeight="1">
      <c r="A14" s="245" t="s">
        <v>33</v>
      </c>
      <c r="B14" s="246"/>
      <c r="C14" s="247"/>
      <c r="D14" s="61">
        <f>COUNTA(D13)</f>
        <v>0</v>
      </c>
      <c r="E14" s="75"/>
      <c r="F14" s="81"/>
      <c r="G14" s="99"/>
      <c r="H14" s="78"/>
    </row>
    <row r="15" spans="1:14" s="79" customFormat="1" ht="150" customHeight="1">
      <c r="A15" s="184" t="s">
        <v>42</v>
      </c>
      <c r="B15" s="178">
        <v>1</v>
      </c>
      <c r="C15" s="179" t="s">
        <v>78</v>
      </c>
      <c r="D15" s="171" t="s">
        <v>79</v>
      </c>
      <c r="E15" s="69"/>
      <c r="F15" s="206" t="s">
        <v>73</v>
      </c>
      <c r="G15" s="192"/>
      <c r="H15" s="169">
        <v>45863</v>
      </c>
    </row>
    <row r="16" spans="1:14" s="79" customFormat="1" ht="21" customHeight="1">
      <c r="A16" s="245" t="s">
        <v>37</v>
      </c>
      <c r="B16" s="246"/>
      <c r="C16" s="247"/>
      <c r="D16" s="61">
        <f>COUNTA(D15:D15)</f>
        <v>1</v>
      </c>
      <c r="E16" s="75"/>
      <c r="F16" s="81"/>
      <c r="G16" s="99"/>
      <c r="H16" s="135"/>
    </row>
    <row r="17" spans="1:8" s="79" customFormat="1" ht="150" customHeight="1">
      <c r="A17" s="123" t="s">
        <v>39</v>
      </c>
      <c r="B17" s="72"/>
      <c r="C17" s="156"/>
      <c r="D17" s="156"/>
      <c r="E17" s="69" t="s">
        <v>60</v>
      </c>
      <c r="F17" s="86"/>
      <c r="G17" s="107"/>
      <c r="H17" s="71"/>
    </row>
    <row r="18" spans="1:8" s="79" customFormat="1" ht="21" customHeight="1">
      <c r="A18" s="245" t="s">
        <v>36</v>
      </c>
      <c r="B18" s="246"/>
      <c r="C18" s="247"/>
      <c r="D18" s="61">
        <f>COUNTA(D17)</f>
        <v>0</v>
      </c>
      <c r="E18" s="75"/>
      <c r="F18" s="81"/>
      <c r="G18" s="99"/>
      <c r="H18" s="78"/>
    </row>
    <row r="19" spans="1:8" s="79" customFormat="1" ht="150" customHeight="1">
      <c r="A19" s="92" t="s">
        <v>40</v>
      </c>
      <c r="B19" s="155"/>
      <c r="C19" s="156"/>
      <c r="D19" s="156"/>
      <c r="E19" s="69" t="s">
        <v>60</v>
      </c>
      <c r="F19" s="86"/>
      <c r="G19" s="107"/>
      <c r="H19" s="71"/>
    </row>
    <row r="20" spans="1:8" s="79" customFormat="1" ht="21" customHeight="1">
      <c r="A20" s="245" t="s">
        <v>35</v>
      </c>
      <c r="B20" s="246"/>
      <c r="C20" s="247"/>
      <c r="D20" s="61">
        <f>COUNTA(D19)</f>
        <v>0</v>
      </c>
      <c r="E20" s="75"/>
      <c r="F20" s="76"/>
      <c r="G20" s="77"/>
      <c r="H20" s="78"/>
    </row>
    <row r="21" spans="1:8" s="79" customFormat="1" ht="150" customHeight="1">
      <c r="A21" s="85" t="s">
        <v>41</v>
      </c>
      <c r="B21" s="112"/>
      <c r="C21" s="87"/>
      <c r="D21" s="87"/>
      <c r="E21" s="69" t="s">
        <v>60</v>
      </c>
      <c r="F21" s="101"/>
      <c r="G21" s="107"/>
      <c r="H21" s="98"/>
    </row>
    <row r="22" spans="1:8" s="79" customFormat="1" ht="21" customHeight="1">
      <c r="A22" s="245" t="s">
        <v>34</v>
      </c>
      <c r="B22" s="246"/>
      <c r="C22" s="247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.2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S39"/>
  <sheetViews>
    <sheetView workbookViewId="0">
      <pane ySplit="17" topLeftCell="A18" activePane="bottomLeft" state="frozen"/>
      <selection pane="bottomLeft" activeCell="F15" sqref="F15"/>
    </sheetView>
  </sheetViews>
  <sheetFormatPr defaultColWidth="9.140625" defaultRowHeight="12.75"/>
  <cols>
    <col min="1" max="1" width="3.42578125" style="5" bestFit="1" customWidth="1"/>
    <col min="2" max="2" width="16.42578125" style="5" bestFit="1" customWidth="1"/>
    <col min="3" max="17" width="5.7109375" style="5" customWidth="1"/>
    <col min="18" max="16384" width="9.140625" style="5"/>
  </cols>
  <sheetData>
    <row r="1" spans="1:19" s="1" customFormat="1" ht="15">
      <c r="A1" s="209" t="s">
        <v>0</v>
      </c>
      <c r="B1" s="209"/>
      <c r="C1" s="209"/>
      <c r="D1" s="209"/>
      <c r="E1" s="209"/>
      <c r="F1" s="209"/>
      <c r="G1" s="209"/>
      <c r="H1" s="4"/>
      <c r="N1" s="4"/>
      <c r="P1" s="4" t="s">
        <v>67</v>
      </c>
      <c r="Q1" s="4"/>
      <c r="R1" s="4"/>
      <c r="S1" s="4"/>
    </row>
    <row r="2" spans="1:19" s="1" customFormat="1" ht="15">
      <c r="A2" s="209" t="s">
        <v>1</v>
      </c>
      <c r="B2" s="209"/>
      <c r="C2" s="209"/>
      <c r="D2" s="209"/>
      <c r="E2" s="209"/>
      <c r="F2" s="209"/>
      <c r="G2" s="209"/>
      <c r="H2" s="4"/>
      <c r="N2" s="4"/>
      <c r="P2" s="4" t="s">
        <v>62</v>
      </c>
      <c r="Q2" s="4"/>
      <c r="R2" s="4"/>
      <c r="S2" s="4"/>
    </row>
    <row r="3" spans="1:19" s="1" customFormat="1" ht="9" customHeight="1">
      <c r="B3" s="3"/>
      <c r="E3" s="2"/>
      <c r="F3" s="2"/>
    </row>
    <row r="4" spans="1:19" ht="18.75">
      <c r="A4" s="208" t="s">
        <v>56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</row>
    <row r="5" spans="1:19" ht="18.75">
      <c r="A5" s="30" t="s">
        <v>59</v>
      </c>
      <c r="B5" s="30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</row>
    <row r="6" spans="1:19" ht="18.75">
      <c r="A6" s="23"/>
      <c r="B6" s="29" t="s">
        <v>58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</row>
    <row r="7" spans="1:19" ht="18.75">
      <c r="A7" s="23"/>
      <c r="B7" s="29" t="s">
        <v>57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</row>
    <row r="8" spans="1:19" ht="7.5" customHeight="1">
      <c r="A8" s="6"/>
      <c r="B8" s="6"/>
      <c r="C8" s="6"/>
      <c r="D8" s="6"/>
      <c r="E8" s="6"/>
      <c r="F8" s="6"/>
      <c r="G8" s="6"/>
    </row>
    <row r="9" spans="1:19" s="7" customFormat="1" ht="21" customHeight="1">
      <c r="A9" s="211" t="s">
        <v>55</v>
      </c>
      <c r="B9" s="213" t="s">
        <v>16</v>
      </c>
      <c r="C9" s="215" t="s">
        <v>63</v>
      </c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7"/>
      <c r="R9" s="218" t="s">
        <v>68</v>
      </c>
      <c r="S9" s="27"/>
    </row>
    <row r="10" spans="1:19" s="7" customFormat="1" ht="21" customHeight="1">
      <c r="A10" s="211"/>
      <c r="B10" s="214"/>
      <c r="C10" s="8">
        <v>4</v>
      </c>
      <c r="D10" s="8">
        <v>5</v>
      </c>
      <c r="E10" s="8">
        <v>6</v>
      </c>
      <c r="F10" s="8">
        <v>7</v>
      </c>
      <c r="G10" s="8">
        <v>8</v>
      </c>
      <c r="H10" s="8">
        <v>9</v>
      </c>
      <c r="I10" s="8">
        <v>10</v>
      </c>
      <c r="J10" s="8">
        <v>11</v>
      </c>
      <c r="K10" s="8">
        <v>12</v>
      </c>
      <c r="L10" s="8">
        <v>1</v>
      </c>
      <c r="M10" s="8">
        <v>2</v>
      </c>
      <c r="N10" s="8">
        <v>3</v>
      </c>
      <c r="O10" s="8" t="s">
        <v>10</v>
      </c>
      <c r="P10" s="8" t="s">
        <v>11</v>
      </c>
      <c r="Q10" s="28" t="s">
        <v>31</v>
      </c>
      <c r="R10" s="219"/>
      <c r="S10" s="27"/>
    </row>
    <row r="11" spans="1:19" s="7" customFormat="1" ht="14.45" customHeight="1">
      <c r="A11" s="211"/>
      <c r="B11" s="9" t="s">
        <v>18</v>
      </c>
      <c r="C11" s="40">
        <v>0</v>
      </c>
      <c r="D11" s="42">
        <v>1</v>
      </c>
      <c r="E11" s="200">
        <v>4</v>
      </c>
      <c r="F11" s="40">
        <v>2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4">
        <f t="shared" ref="Q11:Q17" si="0">SUM(C11:N11)</f>
        <v>7</v>
      </c>
      <c r="R11" s="44">
        <v>0</v>
      </c>
      <c r="S11" s="24"/>
    </row>
    <row r="12" spans="1:19" s="7" customFormat="1">
      <c r="A12" s="211"/>
      <c r="B12" s="10" t="s">
        <v>19</v>
      </c>
      <c r="C12" s="42">
        <v>2</v>
      </c>
      <c r="D12" s="42">
        <v>2</v>
      </c>
      <c r="E12" s="201">
        <v>1</v>
      </c>
      <c r="F12" s="42">
        <v>1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5">
        <f t="shared" si="0"/>
        <v>6</v>
      </c>
      <c r="R12" s="45">
        <v>0</v>
      </c>
      <c r="S12" s="24"/>
    </row>
    <row r="13" spans="1:19" s="7" customFormat="1">
      <c r="A13" s="211"/>
      <c r="B13" s="10" t="s">
        <v>20</v>
      </c>
      <c r="C13" s="42">
        <v>0</v>
      </c>
      <c r="D13" s="42">
        <v>2</v>
      </c>
      <c r="E13" s="201">
        <v>0</v>
      </c>
      <c r="F13" s="42">
        <v>3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5">
        <f t="shared" si="0"/>
        <v>5</v>
      </c>
      <c r="R13" s="45">
        <v>0</v>
      </c>
      <c r="S13" s="24"/>
    </row>
    <row r="14" spans="1:19" s="7" customFormat="1">
      <c r="A14" s="211"/>
      <c r="B14" s="10" t="s">
        <v>21</v>
      </c>
      <c r="C14" s="42">
        <v>3</v>
      </c>
      <c r="D14" s="42">
        <v>4</v>
      </c>
      <c r="E14" s="201">
        <v>1</v>
      </c>
      <c r="F14" s="42">
        <v>3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5">
        <f t="shared" si="0"/>
        <v>11</v>
      </c>
      <c r="R14" s="45">
        <v>0</v>
      </c>
      <c r="S14" s="24"/>
    </row>
    <row r="15" spans="1:19" s="7" customFormat="1">
      <c r="A15" s="211"/>
      <c r="B15" s="10" t="s">
        <v>22</v>
      </c>
      <c r="C15" s="42">
        <v>3</v>
      </c>
      <c r="D15" s="42">
        <v>2</v>
      </c>
      <c r="E15" s="201">
        <v>2</v>
      </c>
      <c r="F15" s="42">
        <v>1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5">
        <f t="shared" si="0"/>
        <v>8</v>
      </c>
      <c r="R15" s="45">
        <v>0</v>
      </c>
      <c r="S15" s="24"/>
    </row>
    <row r="16" spans="1:19" s="7" customFormat="1">
      <c r="A16" s="211"/>
      <c r="B16" s="10" t="s">
        <v>23</v>
      </c>
      <c r="C16" s="42">
        <v>0</v>
      </c>
      <c r="D16" s="42">
        <v>4</v>
      </c>
      <c r="E16" s="201">
        <v>1</v>
      </c>
      <c r="F16" s="42">
        <v>1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5">
        <f t="shared" si="0"/>
        <v>6</v>
      </c>
      <c r="R16" s="45">
        <v>0</v>
      </c>
      <c r="S16" s="24"/>
    </row>
    <row r="17" spans="1:19" s="7" customFormat="1">
      <c r="A17" s="211"/>
      <c r="B17" s="21" t="s">
        <v>24</v>
      </c>
      <c r="C17" s="136">
        <v>2</v>
      </c>
      <c r="D17" s="136">
        <v>2</v>
      </c>
      <c r="E17" s="202">
        <v>4</v>
      </c>
      <c r="F17" s="136">
        <v>1</v>
      </c>
      <c r="G17" s="136">
        <v>0</v>
      </c>
      <c r="H17" s="136">
        <v>0</v>
      </c>
      <c r="I17" s="136">
        <v>0</v>
      </c>
      <c r="J17" s="136">
        <v>0</v>
      </c>
      <c r="K17" s="136">
        <v>0</v>
      </c>
      <c r="L17" s="136">
        <v>0</v>
      </c>
      <c r="M17" s="136">
        <v>0</v>
      </c>
      <c r="N17" s="136">
        <v>0</v>
      </c>
      <c r="O17" s="136">
        <v>0</v>
      </c>
      <c r="P17" s="136">
        <v>0</v>
      </c>
      <c r="Q17" s="45">
        <f t="shared" si="0"/>
        <v>9</v>
      </c>
      <c r="R17" s="137">
        <v>0</v>
      </c>
      <c r="S17" s="24"/>
    </row>
    <row r="18" spans="1:19" s="26" customFormat="1"/>
    <row r="39" spans="1:18" ht="18.75">
      <c r="A39" s="210" t="s">
        <v>15</v>
      </c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</row>
  </sheetData>
  <mergeCells count="8">
    <mergeCell ref="A1:G1"/>
    <mergeCell ref="A2:G2"/>
    <mergeCell ref="A4:S4"/>
    <mergeCell ref="A39:R39"/>
    <mergeCell ref="A9:A17"/>
    <mergeCell ref="B9:B10"/>
    <mergeCell ref="C9:Q9"/>
    <mergeCell ref="R9:R10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O16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S13" sqref="S13"/>
    </sheetView>
  </sheetViews>
  <sheetFormatPr defaultColWidth="9.140625" defaultRowHeight="12.75"/>
  <cols>
    <col min="1" max="1" width="3.42578125" style="5" bestFit="1" customWidth="1"/>
    <col min="2" max="2" width="17" style="5" bestFit="1" customWidth="1"/>
    <col min="3" max="62" width="3.140625" style="5" customWidth="1"/>
    <col min="63" max="67" width="4.7109375" style="5" customWidth="1"/>
    <col min="68" max="16384" width="9.140625" style="5"/>
  </cols>
  <sheetData>
    <row r="1" spans="1:67" s="1" customFormat="1" ht="1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228" t="s">
        <v>67</v>
      </c>
      <c r="BJ1" s="228"/>
      <c r="BK1" s="228"/>
      <c r="BL1" s="228"/>
      <c r="BM1" s="228"/>
      <c r="BN1" s="228"/>
      <c r="BO1" s="228"/>
    </row>
    <row r="2" spans="1:67" s="1" customFormat="1" ht="15">
      <c r="A2" s="209" t="s">
        <v>1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228" t="s">
        <v>62</v>
      </c>
      <c r="BJ2" s="228"/>
      <c r="BK2" s="228"/>
      <c r="BL2" s="228"/>
      <c r="BM2" s="228"/>
      <c r="BN2" s="228"/>
      <c r="BO2" s="228"/>
    </row>
    <row r="3" spans="1:67" s="1" customFormat="1" ht="9" customHeight="1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7" ht="18.75">
      <c r="A4" s="208" t="s">
        <v>66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</row>
    <row r="5" spans="1:67" ht="7.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7" s="12" customFormat="1" ht="14.25" customHeight="1">
      <c r="A6" s="211" t="s">
        <v>14</v>
      </c>
      <c r="B6" s="226" t="s">
        <v>16</v>
      </c>
      <c r="C6" s="229" t="s">
        <v>61</v>
      </c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1"/>
    </row>
    <row r="7" spans="1:67" s="12" customFormat="1" ht="14.45" customHeight="1">
      <c r="A7" s="211"/>
      <c r="B7" s="226"/>
      <c r="C7" s="223">
        <v>4</v>
      </c>
      <c r="D7" s="224"/>
      <c r="E7" s="224"/>
      <c r="F7" s="224"/>
      <c r="G7" s="225"/>
      <c r="H7" s="223">
        <v>5</v>
      </c>
      <c r="I7" s="224"/>
      <c r="J7" s="224"/>
      <c r="K7" s="224"/>
      <c r="L7" s="225"/>
      <c r="M7" s="223">
        <v>6</v>
      </c>
      <c r="N7" s="224"/>
      <c r="O7" s="224"/>
      <c r="P7" s="224"/>
      <c r="Q7" s="225"/>
      <c r="R7" s="223">
        <v>7</v>
      </c>
      <c r="S7" s="224"/>
      <c r="T7" s="224"/>
      <c r="U7" s="224"/>
      <c r="V7" s="225"/>
      <c r="W7" s="223">
        <v>8</v>
      </c>
      <c r="X7" s="224"/>
      <c r="Y7" s="224"/>
      <c r="Z7" s="224"/>
      <c r="AA7" s="225"/>
      <c r="AB7" s="224">
        <v>9</v>
      </c>
      <c r="AC7" s="224"/>
      <c r="AD7" s="224"/>
      <c r="AE7" s="224"/>
      <c r="AF7" s="225"/>
      <c r="AG7" s="223">
        <v>10</v>
      </c>
      <c r="AH7" s="224"/>
      <c r="AI7" s="224"/>
      <c r="AJ7" s="224"/>
      <c r="AK7" s="225"/>
      <c r="AL7" s="223">
        <v>11</v>
      </c>
      <c r="AM7" s="224"/>
      <c r="AN7" s="224"/>
      <c r="AO7" s="224"/>
      <c r="AP7" s="225"/>
      <c r="AQ7" s="223">
        <v>12</v>
      </c>
      <c r="AR7" s="224"/>
      <c r="AS7" s="224"/>
      <c r="AT7" s="224"/>
      <c r="AU7" s="224"/>
      <c r="AV7" s="223">
        <v>1</v>
      </c>
      <c r="AW7" s="224"/>
      <c r="AX7" s="224"/>
      <c r="AY7" s="224"/>
      <c r="AZ7" s="225"/>
      <c r="BA7" s="224">
        <v>2</v>
      </c>
      <c r="BB7" s="224"/>
      <c r="BC7" s="224"/>
      <c r="BD7" s="224"/>
      <c r="BE7" s="224"/>
      <c r="BF7" s="223">
        <v>3</v>
      </c>
      <c r="BG7" s="224"/>
      <c r="BH7" s="224"/>
      <c r="BI7" s="224"/>
      <c r="BJ7" s="225"/>
      <c r="BK7" s="232" t="s">
        <v>31</v>
      </c>
      <c r="BL7" s="233"/>
      <c r="BM7" s="233"/>
      <c r="BN7" s="233"/>
      <c r="BO7" s="233"/>
    </row>
    <row r="8" spans="1:67" s="12" customFormat="1" ht="14.45" customHeight="1">
      <c r="A8" s="211"/>
      <c r="B8" s="227"/>
      <c r="C8" s="17" t="s">
        <v>26</v>
      </c>
      <c r="D8" s="13" t="s">
        <v>27</v>
      </c>
      <c r="E8" s="13" t="s">
        <v>28</v>
      </c>
      <c r="F8" s="13" t="s">
        <v>29</v>
      </c>
      <c r="G8" s="18" t="s">
        <v>30</v>
      </c>
      <c r="H8" s="17" t="s">
        <v>26</v>
      </c>
      <c r="I8" s="13" t="s">
        <v>27</v>
      </c>
      <c r="J8" s="13" t="s">
        <v>28</v>
      </c>
      <c r="K8" s="13" t="s">
        <v>29</v>
      </c>
      <c r="L8" s="18" t="s">
        <v>30</v>
      </c>
      <c r="M8" s="17" t="s">
        <v>26</v>
      </c>
      <c r="N8" s="13" t="s">
        <v>27</v>
      </c>
      <c r="O8" s="13" t="s">
        <v>28</v>
      </c>
      <c r="P8" s="13" t="s">
        <v>29</v>
      </c>
      <c r="Q8" s="18" t="s">
        <v>30</v>
      </c>
      <c r="R8" s="17" t="s">
        <v>26</v>
      </c>
      <c r="S8" s="13" t="s">
        <v>27</v>
      </c>
      <c r="T8" s="13" t="s">
        <v>28</v>
      </c>
      <c r="U8" s="13" t="s">
        <v>29</v>
      </c>
      <c r="V8" s="18" t="s">
        <v>30</v>
      </c>
      <c r="W8" s="17" t="s">
        <v>26</v>
      </c>
      <c r="X8" s="13" t="s">
        <v>27</v>
      </c>
      <c r="Y8" s="13" t="s">
        <v>28</v>
      </c>
      <c r="Z8" s="13" t="s">
        <v>29</v>
      </c>
      <c r="AA8" s="18" t="s">
        <v>30</v>
      </c>
      <c r="AB8" s="16" t="s">
        <v>26</v>
      </c>
      <c r="AC8" s="13" t="s">
        <v>27</v>
      </c>
      <c r="AD8" s="13" t="s">
        <v>28</v>
      </c>
      <c r="AE8" s="13" t="s">
        <v>29</v>
      </c>
      <c r="AF8" s="18" t="s">
        <v>30</v>
      </c>
      <c r="AG8" s="19" t="s">
        <v>26</v>
      </c>
      <c r="AH8" s="20" t="s">
        <v>27</v>
      </c>
      <c r="AI8" s="20" t="s">
        <v>28</v>
      </c>
      <c r="AJ8" s="20" t="s">
        <v>29</v>
      </c>
      <c r="AK8" s="22" t="s">
        <v>30</v>
      </c>
      <c r="AL8" s="17" t="s">
        <v>26</v>
      </c>
      <c r="AM8" s="13" t="s">
        <v>27</v>
      </c>
      <c r="AN8" s="13" t="s">
        <v>28</v>
      </c>
      <c r="AO8" s="13" t="s">
        <v>29</v>
      </c>
      <c r="AP8" s="18" t="s">
        <v>30</v>
      </c>
      <c r="AQ8" s="17" t="s">
        <v>26</v>
      </c>
      <c r="AR8" s="13" t="s">
        <v>27</v>
      </c>
      <c r="AS8" s="13" t="s">
        <v>28</v>
      </c>
      <c r="AT8" s="13" t="s">
        <v>29</v>
      </c>
      <c r="AU8" s="13" t="s">
        <v>30</v>
      </c>
      <c r="AV8" s="17" t="s">
        <v>26</v>
      </c>
      <c r="AW8" s="13" t="s">
        <v>27</v>
      </c>
      <c r="AX8" s="13" t="s">
        <v>28</v>
      </c>
      <c r="AY8" s="13" t="s">
        <v>29</v>
      </c>
      <c r="AZ8" s="18" t="s">
        <v>30</v>
      </c>
      <c r="BA8" s="16" t="s">
        <v>26</v>
      </c>
      <c r="BB8" s="13" t="s">
        <v>27</v>
      </c>
      <c r="BC8" s="13" t="s">
        <v>28</v>
      </c>
      <c r="BD8" s="13" t="s">
        <v>29</v>
      </c>
      <c r="BE8" s="13" t="s">
        <v>30</v>
      </c>
      <c r="BF8" s="17" t="s">
        <v>26</v>
      </c>
      <c r="BG8" s="13" t="s">
        <v>27</v>
      </c>
      <c r="BH8" s="13" t="s">
        <v>28</v>
      </c>
      <c r="BI8" s="13" t="s">
        <v>29</v>
      </c>
      <c r="BJ8" s="18" t="s">
        <v>30</v>
      </c>
      <c r="BK8" s="32" t="s">
        <v>26</v>
      </c>
      <c r="BL8" s="15" t="s">
        <v>27</v>
      </c>
      <c r="BM8" s="15" t="s">
        <v>28</v>
      </c>
      <c r="BN8" s="15" t="s">
        <v>29</v>
      </c>
      <c r="BO8" s="14" t="s">
        <v>30</v>
      </c>
    </row>
    <row r="9" spans="1:67" s="7" customFormat="1" ht="14.45" customHeight="1">
      <c r="A9" s="211"/>
      <c r="B9" s="9" t="s">
        <v>18</v>
      </c>
      <c r="C9" s="47">
        <v>0</v>
      </c>
      <c r="D9" s="46">
        <v>0</v>
      </c>
      <c r="E9" s="46">
        <v>0</v>
      </c>
      <c r="F9" s="46">
        <v>0</v>
      </c>
      <c r="G9" s="46">
        <v>0</v>
      </c>
      <c r="H9" s="47">
        <v>0</v>
      </c>
      <c r="I9" s="46">
        <v>0</v>
      </c>
      <c r="J9" s="46">
        <v>0</v>
      </c>
      <c r="K9" s="46">
        <v>1</v>
      </c>
      <c r="L9" s="46">
        <v>0</v>
      </c>
      <c r="M9" s="195">
        <v>2</v>
      </c>
      <c r="N9" s="196">
        <v>0</v>
      </c>
      <c r="O9" s="196">
        <v>0</v>
      </c>
      <c r="P9" s="196">
        <v>2</v>
      </c>
      <c r="Q9" s="196">
        <v>0</v>
      </c>
      <c r="R9" s="47">
        <v>0</v>
      </c>
      <c r="S9" s="46">
        <v>1</v>
      </c>
      <c r="T9" s="46">
        <v>1</v>
      </c>
      <c r="U9" s="46">
        <v>0</v>
      </c>
      <c r="V9" s="46">
        <v>0</v>
      </c>
      <c r="W9" s="47">
        <v>0</v>
      </c>
      <c r="X9" s="46">
        <v>0</v>
      </c>
      <c r="Y9" s="46">
        <v>0</v>
      </c>
      <c r="Z9" s="46">
        <v>0</v>
      </c>
      <c r="AA9" s="46">
        <v>0</v>
      </c>
      <c r="AB9" s="47">
        <v>0</v>
      </c>
      <c r="AC9" s="46">
        <v>0</v>
      </c>
      <c r="AD9" s="46">
        <v>0</v>
      </c>
      <c r="AE9" s="46">
        <v>0</v>
      </c>
      <c r="AF9" s="46">
        <v>0</v>
      </c>
      <c r="AG9" s="47">
        <v>0</v>
      </c>
      <c r="AH9" s="46">
        <v>0</v>
      </c>
      <c r="AI9" s="46">
        <v>0</v>
      </c>
      <c r="AJ9" s="46">
        <v>0</v>
      </c>
      <c r="AK9" s="46">
        <v>0</v>
      </c>
      <c r="AL9" s="47">
        <v>0</v>
      </c>
      <c r="AM9" s="46">
        <v>0</v>
      </c>
      <c r="AN9" s="46">
        <v>0</v>
      </c>
      <c r="AO9" s="46">
        <v>0</v>
      </c>
      <c r="AP9" s="46">
        <v>0</v>
      </c>
      <c r="AQ9" s="47">
        <v>0</v>
      </c>
      <c r="AR9" s="46">
        <v>0</v>
      </c>
      <c r="AS9" s="46">
        <v>0</v>
      </c>
      <c r="AT9" s="46">
        <v>0</v>
      </c>
      <c r="AU9" s="46">
        <v>0</v>
      </c>
      <c r="AV9" s="47">
        <v>0</v>
      </c>
      <c r="AW9" s="46">
        <v>0</v>
      </c>
      <c r="AX9" s="46">
        <v>0</v>
      </c>
      <c r="AY9" s="46">
        <v>0</v>
      </c>
      <c r="AZ9" s="46">
        <v>0</v>
      </c>
      <c r="BA9" s="47">
        <v>0</v>
      </c>
      <c r="BB9" s="46">
        <v>0</v>
      </c>
      <c r="BC9" s="46">
        <v>0</v>
      </c>
      <c r="BD9" s="46">
        <v>0</v>
      </c>
      <c r="BE9" s="46">
        <v>0</v>
      </c>
      <c r="BF9" s="47">
        <v>0</v>
      </c>
      <c r="BG9" s="46">
        <v>0</v>
      </c>
      <c r="BH9" s="46">
        <v>0</v>
      </c>
      <c r="BI9" s="46">
        <v>0</v>
      </c>
      <c r="BJ9" s="46">
        <v>0</v>
      </c>
      <c r="BK9" s="35">
        <f t="shared" ref="BK9:BK15" si="0">C9+H9+M9+R9+W9+AB9+AG9+AL9+AQ9+AV9+BA9+BF9</f>
        <v>2</v>
      </c>
      <c r="BL9" s="33">
        <f>D9+I9+N9+S9+X9+AC9+AH9+AM9+AR9+AW9+BB9+BG9</f>
        <v>1</v>
      </c>
      <c r="BM9" s="33">
        <f>E9+J9+O9+T9+Y9+AD9+AI9+AN9+AS9+AX9+BC9+BH9</f>
        <v>1</v>
      </c>
      <c r="BN9" s="33">
        <f>F9+K9+P9+U9+Z9+AE9+AJ9+AO9+AT9+AY9+BD9+BI9</f>
        <v>3</v>
      </c>
      <c r="BO9" s="33">
        <f>G9+L9+Q9+V9+AA9+AF9+AK9+AP9+AU9+AZ9+BE9+BJ9</f>
        <v>0</v>
      </c>
    </row>
    <row r="10" spans="1:67" s="7" customFormat="1">
      <c r="A10" s="211"/>
      <c r="B10" s="10" t="s">
        <v>19</v>
      </c>
      <c r="C10" s="47">
        <v>0</v>
      </c>
      <c r="D10" s="46">
        <v>2</v>
      </c>
      <c r="E10" s="46">
        <v>0</v>
      </c>
      <c r="F10" s="46">
        <v>0</v>
      </c>
      <c r="G10" s="46">
        <v>0</v>
      </c>
      <c r="H10" s="47">
        <v>1</v>
      </c>
      <c r="I10" s="46">
        <v>1</v>
      </c>
      <c r="J10" s="46">
        <v>0</v>
      </c>
      <c r="K10" s="46">
        <v>0</v>
      </c>
      <c r="L10" s="46">
        <v>0</v>
      </c>
      <c r="M10" s="195">
        <v>0</v>
      </c>
      <c r="N10" s="196">
        <v>2</v>
      </c>
      <c r="O10" s="196">
        <v>0</v>
      </c>
      <c r="P10" s="196">
        <v>0</v>
      </c>
      <c r="Q10" s="196">
        <v>0</v>
      </c>
      <c r="R10" s="47">
        <v>1</v>
      </c>
      <c r="S10" s="46">
        <v>0</v>
      </c>
      <c r="T10" s="46">
        <v>0</v>
      </c>
      <c r="U10" s="46">
        <v>0</v>
      </c>
      <c r="V10" s="46">
        <v>0</v>
      </c>
      <c r="W10" s="47">
        <v>0</v>
      </c>
      <c r="X10" s="46">
        <v>0</v>
      </c>
      <c r="Y10" s="46">
        <v>0</v>
      </c>
      <c r="Z10" s="46">
        <v>0</v>
      </c>
      <c r="AA10" s="46">
        <v>0</v>
      </c>
      <c r="AB10" s="47">
        <v>0</v>
      </c>
      <c r="AC10" s="46">
        <v>0</v>
      </c>
      <c r="AD10" s="46">
        <v>0</v>
      </c>
      <c r="AE10" s="46">
        <v>0</v>
      </c>
      <c r="AF10" s="46">
        <v>0</v>
      </c>
      <c r="AG10" s="47">
        <v>0</v>
      </c>
      <c r="AH10" s="46">
        <v>0</v>
      </c>
      <c r="AI10" s="46">
        <v>0</v>
      </c>
      <c r="AJ10" s="46">
        <v>0</v>
      </c>
      <c r="AK10" s="46">
        <v>0</v>
      </c>
      <c r="AL10" s="47">
        <v>0</v>
      </c>
      <c r="AM10" s="46">
        <v>0</v>
      </c>
      <c r="AN10" s="46">
        <v>0</v>
      </c>
      <c r="AO10" s="46">
        <v>0</v>
      </c>
      <c r="AP10" s="46">
        <v>0</v>
      </c>
      <c r="AQ10" s="47">
        <v>0</v>
      </c>
      <c r="AR10" s="46">
        <v>0</v>
      </c>
      <c r="AS10" s="46">
        <v>0</v>
      </c>
      <c r="AT10" s="46">
        <v>0</v>
      </c>
      <c r="AU10" s="46">
        <v>0</v>
      </c>
      <c r="AV10" s="47">
        <v>0</v>
      </c>
      <c r="AW10" s="46">
        <v>0</v>
      </c>
      <c r="AX10" s="46">
        <v>0</v>
      </c>
      <c r="AY10" s="46">
        <v>0</v>
      </c>
      <c r="AZ10" s="46">
        <v>0</v>
      </c>
      <c r="BA10" s="47">
        <v>0</v>
      </c>
      <c r="BB10" s="46">
        <v>0</v>
      </c>
      <c r="BC10" s="46">
        <v>0</v>
      </c>
      <c r="BD10" s="46">
        <v>0</v>
      </c>
      <c r="BE10" s="46">
        <v>0</v>
      </c>
      <c r="BF10" s="47">
        <v>0</v>
      </c>
      <c r="BG10" s="46">
        <v>0</v>
      </c>
      <c r="BH10" s="46">
        <v>0</v>
      </c>
      <c r="BI10" s="46">
        <v>0</v>
      </c>
      <c r="BJ10" s="46">
        <v>0</v>
      </c>
      <c r="BK10" s="35">
        <f t="shared" si="0"/>
        <v>2</v>
      </c>
      <c r="BL10" s="36">
        <f t="shared" ref="BL10:BL15" si="1">D10+I10+N10+S10+X10+AC10+AH10+AM10+AR10+AW10+BB10+BG10</f>
        <v>5</v>
      </c>
      <c r="BM10" s="36">
        <f t="shared" ref="BM10:BM15" si="2">E10+J10+O10+T10+Y10+AD10+AI10+AN10+AS10+AX10+BC10+BH10</f>
        <v>0</v>
      </c>
      <c r="BN10" s="36">
        <f t="shared" ref="BN10:BN15" si="3">F10+K10+P10+U10+Z10+AE10+AJ10+AO10+AT10+AY10+BD10+BI10</f>
        <v>0</v>
      </c>
      <c r="BO10" s="36">
        <f t="shared" ref="BO10:BO15" si="4">G10+L10+Q10+V10+AA10+AF10+AK10+AP10+AU10+AZ10+BE10+BJ10</f>
        <v>0</v>
      </c>
    </row>
    <row r="11" spans="1:67" s="7" customFormat="1">
      <c r="A11" s="211"/>
      <c r="B11" s="10" t="s">
        <v>20</v>
      </c>
      <c r="C11" s="47">
        <v>0</v>
      </c>
      <c r="D11" s="46">
        <v>0</v>
      </c>
      <c r="E11" s="46">
        <v>0</v>
      </c>
      <c r="F11" s="46">
        <v>0</v>
      </c>
      <c r="G11" s="46">
        <v>0</v>
      </c>
      <c r="H11" s="47">
        <v>1</v>
      </c>
      <c r="I11" s="46">
        <v>0</v>
      </c>
      <c r="J11" s="46">
        <v>0</v>
      </c>
      <c r="K11" s="46">
        <v>1</v>
      </c>
      <c r="L11" s="46">
        <v>0</v>
      </c>
      <c r="M11" s="195">
        <v>0</v>
      </c>
      <c r="N11" s="196">
        <v>0</v>
      </c>
      <c r="O11" s="196">
        <v>0</v>
      </c>
      <c r="P11" s="196">
        <v>0</v>
      </c>
      <c r="Q11" s="196">
        <v>0</v>
      </c>
      <c r="R11" s="47">
        <v>1</v>
      </c>
      <c r="S11" s="46">
        <v>1</v>
      </c>
      <c r="T11" s="46">
        <v>0</v>
      </c>
      <c r="U11" s="46">
        <v>1</v>
      </c>
      <c r="V11" s="46">
        <v>0</v>
      </c>
      <c r="W11" s="47">
        <v>0</v>
      </c>
      <c r="X11" s="46">
        <v>0</v>
      </c>
      <c r="Y11" s="46">
        <v>0</v>
      </c>
      <c r="Z11" s="46">
        <v>0</v>
      </c>
      <c r="AA11" s="46">
        <v>0</v>
      </c>
      <c r="AB11" s="47">
        <v>0</v>
      </c>
      <c r="AC11" s="46">
        <v>0</v>
      </c>
      <c r="AD11" s="46">
        <v>0</v>
      </c>
      <c r="AE11" s="46">
        <v>0</v>
      </c>
      <c r="AF11" s="46">
        <v>0</v>
      </c>
      <c r="AG11" s="47">
        <v>0</v>
      </c>
      <c r="AH11" s="46">
        <v>0</v>
      </c>
      <c r="AI11" s="46">
        <v>0</v>
      </c>
      <c r="AJ11" s="46">
        <v>0</v>
      </c>
      <c r="AK11" s="46">
        <v>0</v>
      </c>
      <c r="AL11" s="47">
        <v>0</v>
      </c>
      <c r="AM11" s="46">
        <v>0</v>
      </c>
      <c r="AN11" s="46">
        <v>0</v>
      </c>
      <c r="AO11" s="46">
        <v>0</v>
      </c>
      <c r="AP11" s="46">
        <v>0</v>
      </c>
      <c r="AQ11" s="47">
        <v>0</v>
      </c>
      <c r="AR11" s="46">
        <v>0</v>
      </c>
      <c r="AS11" s="46">
        <v>0</v>
      </c>
      <c r="AT11" s="46">
        <v>0</v>
      </c>
      <c r="AU11" s="46">
        <v>0</v>
      </c>
      <c r="AV11" s="47">
        <v>0</v>
      </c>
      <c r="AW11" s="46">
        <v>0</v>
      </c>
      <c r="AX11" s="46">
        <v>0</v>
      </c>
      <c r="AY11" s="46">
        <v>0</v>
      </c>
      <c r="AZ11" s="46">
        <v>0</v>
      </c>
      <c r="BA11" s="47">
        <v>0</v>
      </c>
      <c r="BB11" s="46">
        <v>0</v>
      </c>
      <c r="BC11" s="46">
        <v>0</v>
      </c>
      <c r="BD11" s="46">
        <v>0</v>
      </c>
      <c r="BE11" s="46">
        <v>0</v>
      </c>
      <c r="BF11" s="47">
        <v>0</v>
      </c>
      <c r="BG11" s="46">
        <v>0</v>
      </c>
      <c r="BH11" s="46">
        <v>0</v>
      </c>
      <c r="BI11" s="46">
        <v>0</v>
      </c>
      <c r="BJ11" s="46">
        <v>0</v>
      </c>
      <c r="BK11" s="35">
        <f t="shared" si="0"/>
        <v>2</v>
      </c>
      <c r="BL11" s="36">
        <f t="shared" si="1"/>
        <v>1</v>
      </c>
      <c r="BM11" s="36">
        <f t="shared" si="2"/>
        <v>0</v>
      </c>
      <c r="BN11" s="36">
        <f t="shared" si="3"/>
        <v>2</v>
      </c>
      <c r="BO11" s="36">
        <f t="shared" si="4"/>
        <v>0</v>
      </c>
    </row>
    <row r="12" spans="1:67" s="7" customFormat="1">
      <c r="A12" s="211"/>
      <c r="B12" s="10" t="s">
        <v>21</v>
      </c>
      <c r="C12" s="47">
        <v>0</v>
      </c>
      <c r="D12" s="46">
        <v>1</v>
      </c>
      <c r="E12" s="46">
        <v>0</v>
      </c>
      <c r="F12" s="46">
        <v>2</v>
      </c>
      <c r="G12" s="46">
        <v>0</v>
      </c>
      <c r="H12" s="47">
        <v>2</v>
      </c>
      <c r="I12" s="46">
        <v>2</v>
      </c>
      <c r="J12" s="46">
        <v>0</v>
      </c>
      <c r="K12" s="46">
        <v>0</v>
      </c>
      <c r="L12" s="46">
        <v>0</v>
      </c>
      <c r="M12" s="195">
        <v>0</v>
      </c>
      <c r="N12" s="196">
        <v>2</v>
      </c>
      <c r="O12" s="196">
        <v>0</v>
      </c>
      <c r="P12" s="196">
        <v>0</v>
      </c>
      <c r="Q12" s="196">
        <v>0</v>
      </c>
      <c r="R12" s="47">
        <v>0</v>
      </c>
      <c r="S12" s="46">
        <v>3</v>
      </c>
      <c r="T12" s="46">
        <v>0</v>
      </c>
      <c r="U12" s="46">
        <v>0</v>
      </c>
      <c r="V12" s="46">
        <v>0</v>
      </c>
      <c r="W12" s="47">
        <v>0</v>
      </c>
      <c r="X12" s="46">
        <v>0</v>
      </c>
      <c r="Y12" s="46">
        <v>0</v>
      </c>
      <c r="Z12" s="46">
        <v>0</v>
      </c>
      <c r="AA12" s="46">
        <v>0</v>
      </c>
      <c r="AB12" s="47">
        <v>0</v>
      </c>
      <c r="AC12" s="46">
        <v>0</v>
      </c>
      <c r="AD12" s="46">
        <v>0</v>
      </c>
      <c r="AE12" s="46">
        <v>0</v>
      </c>
      <c r="AF12" s="46">
        <v>0</v>
      </c>
      <c r="AG12" s="47">
        <v>0</v>
      </c>
      <c r="AH12" s="46">
        <v>0</v>
      </c>
      <c r="AI12" s="46">
        <v>0</v>
      </c>
      <c r="AJ12" s="46">
        <v>0</v>
      </c>
      <c r="AK12" s="46">
        <v>0</v>
      </c>
      <c r="AL12" s="47">
        <v>0</v>
      </c>
      <c r="AM12" s="46">
        <v>0</v>
      </c>
      <c r="AN12" s="46">
        <v>0</v>
      </c>
      <c r="AO12" s="46">
        <v>0</v>
      </c>
      <c r="AP12" s="46">
        <v>0</v>
      </c>
      <c r="AQ12" s="47">
        <v>0</v>
      </c>
      <c r="AR12" s="46">
        <v>0</v>
      </c>
      <c r="AS12" s="46">
        <v>0</v>
      </c>
      <c r="AT12" s="46">
        <v>0</v>
      </c>
      <c r="AU12" s="46">
        <v>0</v>
      </c>
      <c r="AV12" s="47">
        <v>0</v>
      </c>
      <c r="AW12" s="46">
        <v>0</v>
      </c>
      <c r="AX12" s="46">
        <v>0</v>
      </c>
      <c r="AY12" s="46">
        <v>0</v>
      </c>
      <c r="AZ12" s="46">
        <v>0</v>
      </c>
      <c r="BA12" s="47">
        <v>0</v>
      </c>
      <c r="BB12" s="46">
        <v>0</v>
      </c>
      <c r="BC12" s="46">
        <v>0</v>
      </c>
      <c r="BD12" s="46">
        <v>0</v>
      </c>
      <c r="BE12" s="46">
        <v>0</v>
      </c>
      <c r="BF12" s="47">
        <v>0</v>
      </c>
      <c r="BG12" s="46">
        <v>0</v>
      </c>
      <c r="BH12" s="46">
        <v>0</v>
      </c>
      <c r="BI12" s="46">
        <v>0</v>
      </c>
      <c r="BJ12" s="46">
        <v>0</v>
      </c>
      <c r="BK12" s="35">
        <f t="shared" si="0"/>
        <v>2</v>
      </c>
      <c r="BL12" s="36">
        <f t="shared" si="1"/>
        <v>8</v>
      </c>
      <c r="BM12" s="36">
        <f t="shared" si="2"/>
        <v>0</v>
      </c>
      <c r="BN12" s="36">
        <f t="shared" si="3"/>
        <v>2</v>
      </c>
      <c r="BO12" s="36">
        <f t="shared" si="4"/>
        <v>0</v>
      </c>
    </row>
    <row r="13" spans="1:67" s="7" customFormat="1">
      <c r="A13" s="211"/>
      <c r="B13" s="10" t="s">
        <v>22</v>
      </c>
      <c r="C13" s="47">
        <v>0</v>
      </c>
      <c r="D13" s="46">
        <v>0</v>
      </c>
      <c r="E13" s="46">
        <v>2</v>
      </c>
      <c r="F13" s="46">
        <v>1</v>
      </c>
      <c r="G13" s="46">
        <v>0</v>
      </c>
      <c r="H13" s="47">
        <v>0</v>
      </c>
      <c r="I13" s="46">
        <v>1</v>
      </c>
      <c r="J13" s="46">
        <v>1</v>
      </c>
      <c r="K13" s="46">
        <v>0</v>
      </c>
      <c r="L13" s="46">
        <v>0</v>
      </c>
      <c r="M13" s="195">
        <v>0</v>
      </c>
      <c r="N13" s="196">
        <v>2</v>
      </c>
      <c r="O13" s="196">
        <v>0</v>
      </c>
      <c r="P13" s="196">
        <v>0</v>
      </c>
      <c r="Q13" s="196">
        <v>0</v>
      </c>
      <c r="R13" s="47">
        <v>0</v>
      </c>
      <c r="S13" s="46">
        <v>0</v>
      </c>
      <c r="T13" s="46">
        <v>1</v>
      </c>
      <c r="U13" s="46">
        <v>0</v>
      </c>
      <c r="V13" s="46">
        <v>0</v>
      </c>
      <c r="W13" s="47">
        <v>0</v>
      </c>
      <c r="X13" s="46">
        <v>0</v>
      </c>
      <c r="Y13" s="46">
        <v>0</v>
      </c>
      <c r="Z13" s="46">
        <v>0</v>
      </c>
      <c r="AA13" s="46">
        <v>0</v>
      </c>
      <c r="AB13" s="47">
        <v>0</v>
      </c>
      <c r="AC13" s="46">
        <v>0</v>
      </c>
      <c r="AD13" s="46">
        <v>0</v>
      </c>
      <c r="AE13" s="46">
        <v>0</v>
      </c>
      <c r="AF13" s="46">
        <v>0</v>
      </c>
      <c r="AG13" s="47">
        <v>0</v>
      </c>
      <c r="AH13" s="46">
        <v>0</v>
      </c>
      <c r="AI13" s="46">
        <v>0</v>
      </c>
      <c r="AJ13" s="46">
        <v>0</v>
      </c>
      <c r="AK13" s="46">
        <v>0</v>
      </c>
      <c r="AL13" s="47">
        <v>0</v>
      </c>
      <c r="AM13" s="46">
        <v>0</v>
      </c>
      <c r="AN13" s="46">
        <v>0</v>
      </c>
      <c r="AO13" s="46">
        <v>0</v>
      </c>
      <c r="AP13" s="46">
        <v>0</v>
      </c>
      <c r="AQ13" s="47">
        <v>0</v>
      </c>
      <c r="AR13" s="46">
        <v>0</v>
      </c>
      <c r="AS13" s="46">
        <v>0</v>
      </c>
      <c r="AT13" s="46">
        <v>0</v>
      </c>
      <c r="AU13" s="46">
        <v>0</v>
      </c>
      <c r="AV13" s="47">
        <v>0</v>
      </c>
      <c r="AW13" s="46">
        <v>0</v>
      </c>
      <c r="AX13" s="46">
        <v>0</v>
      </c>
      <c r="AY13" s="46">
        <v>0</v>
      </c>
      <c r="AZ13" s="46">
        <v>0</v>
      </c>
      <c r="BA13" s="47">
        <v>0</v>
      </c>
      <c r="BB13" s="46">
        <v>0</v>
      </c>
      <c r="BC13" s="46">
        <v>0</v>
      </c>
      <c r="BD13" s="46">
        <v>0</v>
      </c>
      <c r="BE13" s="46">
        <v>0</v>
      </c>
      <c r="BF13" s="47">
        <v>0</v>
      </c>
      <c r="BG13" s="46">
        <v>0</v>
      </c>
      <c r="BH13" s="46">
        <v>0</v>
      </c>
      <c r="BI13" s="46">
        <v>0</v>
      </c>
      <c r="BJ13" s="46">
        <v>0</v>
      </c>
      <c r="BK13" s="35">
        <f t="shared" si="0"/>
        <v>0</v>
      </c>
      <c r="BL13" s="36">
        <f t="shared" si="1"/>
        <v>3</v>
      </c>
      <c r="BM13" s="36">
        <f t="shared" si="2"/>
        <v>4</v>
      </c>
      <c r="BN13" s="36">
        <f t="shared" si="3"/>
        <v>1</v>
      </c>
      <c r="BO13" s="36">
        <f t="shared" si="4"/>
        <v>0</v>
      </c>
    </row>
    <row r="14" spans="1:67" s="7" customFormat="1">
      <c r="A14" s="211"/>
      <c r="B14" s="10" t="s">
        <v>23</v>
      </c>
      <c r="C14" s="47">
        <v>0</v>
      </c>
      <c r="D14" s="46">
        <v>0</v>
      </c>
      <c r="E14" s="46">
        <v>0</v>
      </c>
      <c r="F14" s="46">
        <v>0</v>
      </c>
      <c r="G14" s="46">
        <v>0</v>
      </c>
      <c r="H14" s="47">
        <v>0</v>
      </c>
      <c r="I14" s="46">
        <v>3</v>
      </c>
      <c r="J14" s="46">
        <v>0</v>
      </c>
      <c r="K14" s="46">
        <v>1</v>
      </c>
      <c r="L14" s="46">
        <v>0</v>
      </c>
      <c r="M14" s="195">
        <v>0</v>
      </c>
      <c r="N14" s="196">
        <v>1</v>
      </c>
      <c r="O14" s="196">
        <v>0</v>
      </c>
      <c r="P14" s="196">
        <v>0</v>
      </c>
      <c r="Q14" s="196">
        <v>0</v>
      </c>
      <c r="R14" s="47">
        <v>0</v>
      </c>
      <c r="S14" s="46">
        <v>1</v>
      </c>
      <c r="T14" s="46">
        <v>0</v>
      </c>
      <c r="U14" s="46">
        <v>0</v>
      </c>
      <c r="V14" s="46">
        <v>0</v>
      </c>
      <c r="W14" s="47">
        <v>0</v>
      </c>
      <c r="X14" s="46">
        <v>0</v>
      </c>
      <c r="Y14" s="46">
        <v>0</v>
      </c>
      <c r="Z14" s="46">
        <v>0</v>
      </c>
      <c r="AA14" s="46">
        <v>0</v>
      </c>
      <c r="AB14" s="47">
        <v>0</v>
      </c>
      <c r="AC14" s="46">
        <v>0</v>
      </c>
      <c r="AD14" s="46">
        <v>0</v>
      </c>
      <c r="AE14" s="46">
        <v>0</v>
      </c>
      <c r="AF14" s="46">
        <v>0</v>
      </c>
      <c r="AG14" s="47">
        <v>0</v>
      </c>
      <c r="AH14" s="46">
        <v>0</v>
      </c>
      <c r="AI14" s="46">
        <v>0</v>
      </c>
      <c r="AJ14" s="46">
        <v>0</v>
      </c>
      <c r="AK14" s="46">
        <v>0</v>
      </c>
      <c r="AL14" s="47">
        <v>0</v>
      </c>
      <c r="AM14" s="46">
        <v>0</v>
      </c>
      <c r="AN14" s="46">
        <v>0</v>
      </c>
      <c r="AO14" s="46">
        <v>0</v>
      </c>
      <c r="AP14" s="46">
        <v>0</v>
      </c>
      <c r="AQ14" s="47">
        <v>0</v>
      </c>
      <c r="AR14" s="46">
        <v>0</v>
      </c>
      <c r="AS14" s="46">
        <v>0</v>
      </c>
      <c r="AT14" s="46">
        <v>0</v>
      </c>
      <c r="AU14" s="46">
        <v>0</v>
      </c>
      <c r="AV14" s="47">
        <v>0</v>
      </c>
      <c r="AW14" s="46">
        <v>0</v>
      </c>
      <c r="AX14" s="46">
        <v>0</v>
      </c>
      <c r="AY14" s="46">
        <v>0</v>
      </c>
      <c r="AZ14" s="46">
        <v>0</v>
      </c>
      <c r="BA14" s="47">
        <v>0</v>
      </c>
      <c r="BB14" s="46">
        <v>0</v>
      </c>
      <c r="BC14" s="46">
        <v>0</v>
      </c>
      <c r="BD14" s="46">
        <v>0</v>
      </c>
      <c r="BE14" s="46">
        <v>0</v>
      </c>
      <c r="BF14" s="47">
        <v>0</v>
      </c>
      <c r="BG14" s="46">
        <v>0</v>
      </c>
      <c r="BH14" s="46">
        <v>0</v>
      </c>
      <c r="BI14" s="46">
        <v>0</v>
      </c>
      <c r="BJ14" s="46">
        <v>0</v>
      </c>
      <c r="BK14" s="35">
        <f t="shared" si="0"/>
        <v>0</v>
      </c>
      <c r="BL14" s="36">
        <f t="shared" si="1"/>
        <v>5</v>
      </c>
      <c r="BM14" s="36">
        <f t="shared" si="2"/>
        <v>0</v>
      </c>
      <c r="BN14" s="36">
        <f t="shared" si="3"/>
        <v>1</v>
      </c>
      <c r="BO14" s="36">
        <f t="shared" si="4"/>
        <v>0</v>
      </c>
    </row>
    <row r="15" spans="1:67" s="7" customFormat="1">
      <c r="A15" s="211"/>
      <c r="B15" s="21" t="s">
        <v>24</v>
      </c>
      <c r="C15" s="48">
        <v>0</v>
      </c>
      <c r="D15" s="49">
        <v>2</v>
      </c>
      <c r="E15" s="49">
        <v>0</v>
      </c>
      <c r="F15" s="49">
        <v>0</v>
      </c>
      <c r="G15" s="50">
        <v>0</v>
      </c>
      <c r="H15" s="48">
        <v>1</v>
      </c>
      <c r="I15" s="49">
        <v>1</v>
      </c>
      <c r="J15" s="49">
        <v>0</v>
      </c>
      <c r="K15" s="49">
        <v>0</v>
      </c>
      <c r="L15" s="50">
        <v>0</v>
      </c>
      <c r="M15" s="197">
        <v>0</v>
      </c>
      <c r="N15" s="198">
        <v>2</v>
      </c>
      <c r="O15" s="198">
        <v>1</v>
      </c>
      <c r="P15" s="198">
        <v>1</v>
      </c>
      <c r="Q15" s="199">
        <v>0</v>
      </c>
      <c r="R15" s="48">
        <v>0</v>
      </c>
      <c r="S15" s="49">
        <v>1</v>
      </c>
      <c r="T15" s="49">
        <v>0</v>
      </c>
      <c r="U15" s="49">
        <v>0</v>
      </c>
      <c r="V15" s="50">
        <v>0</v>
      </c>
      <c r="W15" s="48">
        <v>0</v>
      </c>
      <c r="X15" s="49">
        <v>0</v>
      </c>
      <c r="Y15" s="49">
        <v>0</v>
      </c>
      <c r="Z15" s="49">
        <v>0</v>
      </c>
      <c r="AA15" s="50">
        <v>0</v>
      </c>
      <c r="AB15" s="48">
        <v>0</v>
      </c>
      <c r="AC15" s="49">
        <v>0</v>
      </c>
      <c r="AD15" s="49">
        <v>0</v>
      </c>
      <c r="AE15" s="49">
        <v>0</v>
      </c>
      <c r="AF15" s="50">
        <v>0</v>
      </c>
      <c r="AG15" s="48">
        <v>0</v>
      </c>
      <c r="AH15" s="49">
        <v>0</v>
      </c>
      <c r="AI15" s="49">
        <v>0</v>
      </c>
      <c r="AJ15" s="49">
        <v>0</v>
      </c>
      <c r="AK15" s="50">
        <v>0</v>
      </c>
      <c r="AL15" s="48">
        <v>0</v>
      </c>
      <c r="AM15" s="49">
        <v>0</v>
      </c>
      <c r="AN15" s="49">
        <v>0</v>
      </c>
      <c r="AO15" s="49">
        <v>0</v>
      </c>
      <c r="AP15" s="50">
        <v>0</v>
      </c>
      <c r="AQ15" s="48">
        <v>0</v>
      </c>
      <c r="AR15" s="49">
        <v>0</v>
      </c>
      <c r="AS15" s="49">
        <v>0</v>
      </c>
      <c r="AT15" s="49">
        <v>0</v>
      </c>
      <c r="AU15" s="50">
        <v>0</v>
      </c>
      <c r="AV15" s="48">
        <v>0</v>
      </c>
      <c r="AW15" s="49">
        <v>0</v>
      </c>
      <c r="AX15" s="49">
        <v>0</v>
      </c>
      <c r="AY15" s="49">
        <v>0</v>
      </c>
      <c r="AZ15" s="50">
        <v>0</v>
      </c>
      <c r="BA15" s="48">
        <v>0</v>
      </c>
      <c r="BB15" s="49">
        <v>0</v>
      </c>
      <c r="BC15" s="49">
        <v>0</v>
      </c>
      <c r="BD15" s="49">
        <v>0</v>
      </c>
      <c r="BE15" s="50">
        <v>0</v>
      </c>
      <c r="BF15" s="48">
        <v>0</v>
      </c>
      <c r="BG15" s="49">
        <v>0</v>
      </c>
      <c r="BH15" s="49">
        <v>0</v>
      </c>
      <c r="BI15" s="49">
        <v>0</v>
      </c>
      <c r="BJ15" s="50">
        <v>0</v>
      </c>
      <c r="BK15" s="38">
        <f t="shared" si="0"/>
        <v>1</v>
      </c>
      <c r="BL15" s="39">
        <f t="shared" si="1"/>
        <v>6</v>
      </c>
      <c r="BM15" s="39">
        <f t="shared" si="2"/>
        <v>1</v>
      </c>
      <c r="BN15" s="39">
        <f t="shared" si="3"/>
        <v>1</v>
      </c>
      <c r="BO15" s="39">
        <f t="shared" si="4"/>
        <v>0</v>
      </c>
    </row>
    <row r="16" spans="1:67">
      <c r="BK16" s="31">
        <f>SUM(BK9:BK15)</f>
        <v>9</v>
      </c>
      <c r="BL16" s="31">
        <f>SUM(BL9:BL15)</f>
        <v>29</v>
      </c>
      <c r="BM16" s="31">
        <f>SUM(BM9:BM15)</f>
        <v>6</v>
      </c>
      <c r="BN16" s="31">
        <f>SUM(BN9:BN15)</f>
        <v>10</v>
      </c>
      <c r="BO16" s="31">
        <f>SUM(BO9:BO15)</f>
        <v>0</v>
      </c>
    </row>
  </sheetData>
  <mergeCells count="21">
    <mergeCell ref="BI1:BO1"/>
    <mergeCell ref="AQ7:AU7"/>
    <mergeCell ref="C6:BO6"/>
    <mergeCell ref="A1:AK1"/>
    <mergeCell ref="A6:A15"/>
    <mergeCell ref="A2:AK2"/>
    <mergeCell ref="BI2:BO2"/>
    <mergeCell ref="BK7:BO7"/>
    <mergeCell ref="BA7:BE7"/>
    <mergeCell ref="AB7:AF7"/>
    <mergeCell ref="C7:G7"/>
    <mergeCell ref="AV7:AZ7"/>
    <mergeCell ref="AL7:AP7"/>
    <mergeCell ref="W7:AA7"/>
    <mergeCell ref="R7:V7"/>
    <mergeCell ref="A4:BO4"/>
    <mergeCell ref="H7:L7"/>
    <mergeCell ref="B6:B8"/>
    <mergeCell ref="M7:Q7"/>
    <mergeCell ref="BF7:BJ7"/>
    <mergeCell ref="AG7:AK7"/>
  </mergeCells>
  <phoneticPr fontId="18" type="noConversion"/>
  <printOptions horizontalCentered="1"/>
  <pageMargins left="0" right="0" top="0" bottom="0" header="0" footer="0"/>
  <pageSetup paperSize="9" scale="6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N22"/>
  <sheetViews>
    <sheetView tabSelected="1" zoomScaleNormal="100" workbookViewId="0">
      <pane ySplit="12" topLeftCell="A16" activePane="bottomLeft" state="frozen"/>
      <selection activeCell="A3" sqref="A1:A3 A1 DV97:HX43041 A1:A39 A1:DW1 N1:U2 A1:IV3 A1 DV145:HX43089 A1:A39 A1:DX1 N1:U2 A1:IV3 A1 DV193:HX43137 A1:A39 A1:EF1 N1:U2 A1:IV3 A1"/>
      <selection pane="bottomLeft" activeCell="G9" sqref="G9"/>
    </sheetView>
  </sheetViews>
  <sheetFormatPr defaultColWidth="9.140625" defaultRowHeight="15"/>
  <cols>
    <col min="1" max="1" width="17.7109375" style="54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4" t="s">
        <v>95</v>
      </c>
      <c r="G1" s="234"/>
    </row>
    <row r="2" spans="1:14">
      <c r="A2" s="51" t="s">
        <v>1</v>
      </c>
      <c r="F2" s="234" t="s">
        <v>62</v>
      </c>
      <c r="G2" s="234"/>
    </row>
    <row r="3" spans="1:14" ht="6" customHeight="1">
      <c r="G3" s="51"/>
    </row>
    <row r="4" spans="1:14" ht="18.75">
      <c r="C4" s="235" t="s">
        <v>46</v>
      </c>
      <c r="D4" s="235"/>
      <c r="E4" s="235"/>
      <c r="F4" s="235"/>
      <c r="G4" s="23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6" t="s">
        <v>65</v>
      </c>
      <c r="B6" s="237"/>
      <c r="C6" s="237"/>
      <c r="D6" s="237"/>
      <c r="E6" s="238"/>
      <c r="F6" s="56" t="s">
        <v>7</v>
      </c>
      <c r="G6" s="57">
        <v>100</v>
      </c>
    </row>
    <row r="7" spans="1:14" ht="15.75" customHeight="1">
      <c r="A7" s="239"/>
      <c r="B7" s="240"/>
      <c r="C7" s="240"/>
      <c r="D7" s="240"/>
      <c r="E7" s="241"/>
      <c r="F7" s="58" t="s">
        <v>8</v>
      </c>
      <c r="G7" s="115">
        <f>SUM(C11:G11)</f>
        <v>2</v>
      </c>
    </row>
    <row r="8" spans="1:14" ht="15.75" customHeight="1">
      <c r="A8" s="239"/>
      <c r="B8" s="240"/>
      <c r="C8" s="240"/>
      <c r="D8" s="240"/>
      <c r="E8" s="241"/>
      <c r="F8" s="58" t="s">
        <v>2</v>
      </c>
      <c r="G8" s="116">
        <v>2</v>
      </c>
    </row>
    <row r="9" spans="1:14" ht="15.75" customHeight="1">
      <c r="A9" s="242"/>
      <c r="B9" s="243"/>
      <c r="C9" s="243"/>
      <c r="D9" s="243"/>
      <c r="E9" s="244"/>
      <c r="F9" s="59" t="s">
        <v>9</v>
      </c>
      <c r="G9" s="60">
        <f>G6-G7</f>
        <v>98</v>
      </c>
    </row>
    <row r="10" spans="1:14" s="64" customFormat="1" ht="15.75">
      <c r="A10" s="248" t="s">
        <v>32</v>
      </c>
      <c r="B10" s="248"/>
      <c r="C10" s="61" t="s">
        <v>53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8"/>
      <c r="B11" s="248"/>
      <c r="C11" s="61">
        <f>D14</f>
        <v>0</v>
      </c>
      <c r="D11" s="61">
        <f>D16</f>
        <v>1</v>
      </c>
      <c r="E11" s="61">
        <f>D18</f>
        <v>1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13" t="s">
        <v>43</v>
      </c>
      <c r="B13" s="68"/>
      <c r="C13" s="133"/>
      <c r="D13" s="134"/>
      <c r="E13" s="69" t="s">
        <v>60</v>
      </c>
      <c r="F13" s="86"/>
      <c r="G13" s="70"/>
      <c r="H13" s="71"/>
      <c r="I13" s="67"/>
      <c r="J13" s="67"/>
      <c r="K13" s="67"/>
      <c r="L13" s="67"/>
      <c r="M13" s="67"/>
      <c r="N13" s="67"/>
    </row>
    <row r="14" spans="1:14" s="79" customFormat="1" ht="21" customHeight="1">
      <c r="A14" s="245" t="s">
        <v>33</v>
      </c>
      <c r="B14" s="246"/>
      <c r="C14" s="247"/>
      <c r="D14" s="61">
        <f>COUNTA(D13)</f>
        <v>0</v>
      </c>
      <c r="E14" s="75"/>
      <c r="F14" s="76"/>
      <c r="G14" s="77"/>
      <c r="H14" s="78"/>
    </row>
    <row r="15" spans="1:14" s="79" customFormat="1" ht="149.25" customHeight="1">
      <c r="A15" s="151" t="s">
        <v>38</v>
      </c>
      <c r="B15" s="154">
        <v>1</v>
      </c>
      <c r="C15" s="152" t="s">
        <v>71</v>
      </c>
      <c r="D15" s="153" t="s">
        <v>72</v>
      </c>
      <c r="E15" s="69"/>
      <c r="F15" s="86"/>
      <c r="G15" s="107">
        <v>45862</v>
      </c>
      <c r="H15" s="71">
        <v>45863</v>
      </c>
    </row>
    <row r="16" spans="1:14" s="79" customFormat="1" ht="21" customHeight="1">
      <c r="A16" s="245" t="s">
        <v>37</v>
      </c>
      <c r="B16" s="246"/>
      <c r="C16" s="247"/>
      <c r="D16" s="61">
        <f>COUNTA(D15:D15)</f>
        <v>1</v>
      </c>
      <c r="E16" s="75"/>
      <c r="F16" s="81"/>
      <c r="G16" s="99"/>
      <c r="H16" s="78"/>
    </row>
    <row r="17" spans="1:8" s="79" customFormat="1" ht="150" customHeight="1">
      <c r="A17" s="119" t="s">
        <v>39</v>
      </c>
      <c r="B17" s="181">
        <v>1</v>
      </c>
      <c r="C17" s="156" t="s">
        <v>74</v>
      </c>
      <c r="D17" s="156" t="s">
        <v>75</v>
      </c>
      <c r="E17" s="69"/>
      <c r="F17" s="86"/>
      <c r="G17" s="107">
        <v>45862</v>
      </c>
      <c r="H17" s="71">
        <v>45863</v>
      </c>
    </row>
    <row r="18" spans="1:8" s="79" customFormat="1" ht="21" customHeight="1">
      <c r="A18" s="245" t="s">
        <v>36</v>
      </c>
      <c r="B18" s="246"/>
      <c r="C18" s="247"/>
      <c r="D18" s="61">
        <f>COUNTA(D17:D17)</f>
        <v>1</v>
      </c>
      <c r="E18" s="75"/>
      <c r="F18" s="76"/>
      <c r="G18" s="77"/>
      <c r="H18" s="78"/>
    </row>
    <row r="19" spans="1:8" s="79" customFormat="1" ht="150" customHeight="1">
      <c r="A19" s="142" t="s">
        <v>40</v>
      </c>
      <c r="B19" s="181"/>
      <c r="C19" s="156"/>
      <c r="D19" s="156"/>
      <c r="E19" s="69" t="s">
        <v>60</v>
      </c>
      <c r="F19" s="105"/>
      <c r="G19" s="146"/>
      <c r="H19" s="189"/>
    </row>
    <row r="20" spans="1:8" s="79" customFormat="1" ht="21" customHeight="1">
      <c r="A20" s="245" t="s">
        <v>35</v>
      </c>
      <c r="B20" s="246"/>
      <c r="C20" s="247"/>
      <c r="D20" s="61">
        <f>COUNTA(D19)</f>
        <v>0</v>
      </c>
      <c r="E20" s="75"/>
      <c r="F20" s="76"/>
      <c r="G20" s="77"/>
      <c r="H20" s="78"/>
    </row>
    <row r="21" spans="1:8" s="79" customFormat="1" ht="150" customHeight="1">
      <c r="A21" s="149" t="s">
        <v>41</v>
      </c>
      <c r="B21" s="141"/>
      <c r="C21" s="140"/>
      <c r="D21" s="139"/>
      <c r="E21" s="69" t="s">
        <v>60</v>
      </c>
      <c r="F21" s="105"/>
      <c r="G21" s="138"/>
      <c r="H21" s="71"/>
    </row>
    <row r="22" spans="1:8" s="79" customFormat="1" ht="21" customHeight="1">
      <c r="A22" s="245" t="s">
        <v>34</v>
      </c>
      <c r="B22" s="246"/>
      <c r="C22" s="247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20:C20"/>
    <mergeCell ref="A16:C16"/>
    <mergeCell ref="A18:C18"/>
    <mergeCell ref="A10:B11"/>
    <mergeCell ref="A14:C14"/>
  </mergeCells>
  <phoneticPr fontId="18" type="noConversion"/>
  <printOptions horizontalCentered="1"/>
  <pageMargins left="0" right="0" top="0" bottom="0" header="0" footer="0"/>
  <pageSetup paperSize="9" scale="85" orientation="landscape" r:id="rId1"/>
  <headerFooter scaleWithDoc="0"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N22"/>
  <sheetViews>
    <sheetView zoomScaleNormal="100" workbookViewId="0">
      <pane ySplit="12" topLeftCell="A13" activePane="bottomLeft" state="frozen"/>
      <selection pane="bottomLeft" activeCell="M13" sqref="M13"/>
    </sheetView>
  </sheetViews>
  <sheetFormatPr defaultColWidth="9.140625" defaultRowHeight="15"/>
  <cols>
    <col min="1" max="1" width="17.570312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89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4" t="s">
        <v>96</v>
      </c>
      <c r="G1" s="234"/>
    </row>
    <row r="2" spans="1:14">
      <c r="A2" s="51" t="s">
        <v>1</v>
      </c>
      <c r="F2" s="234" t="s">
        <v>62</v>
      </c>
      <c r="G2" s="234"/>
    </row>
    <row r="3" spans="1:14" ht="6" customHeight="1"/>
    <row r="4" spans="1:14" ht="18.75">
      <c r="C4" s="235" t="s">
        <v>47</v>
      </c>
      <c r="D4" s="235"/>
      <c r="E4" s="235"/>
      <c r="F4" s="235"/>
      <c r="G4" s="23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6" t="s">
        <v>65</v>
      </c>
      <c r="B6" s="237"/>
      <c r="C6" s="237"/>
      <c r="D6" s="237"/>
      <c r="E6" s="238"/>
      <c r="F6" s="56" t="s">
        <v>7</v>
      </c>
      <c r="G6" s="57">
        <v>100</v>
      </c>
    </row>
    <row r="7" spans="1:14" ht="15.75" customHeight="1">
      <c r="A7" s="239"/>
      <c r="B7" s="240"/>
      <c r="C7" s="240"/>
      <c r="D7" s="240"/>
      <c r="E7" s="241"/>
      <c r="F7" s="58" t="s">
        <v>8</v>
      </c>
      <c r="G7" s="115">
        <f>SUM(C11:G11)</f>
        <v>1</v>
      </c>
    </row>
    <row r="8" spans="1:14" ht="15.75" customHeight="1">
      <c r="A8" s="239"/>
      <c r="B8" s="240"/>
      <c r="C8" s="240"/>
      <c r="D8" s="240"/>
      <c r="E8" s="241"/>
      <c r="F8" s="58" t="s">
        <v>2</v>
      </c>
      <c r="G8" s="116">
        <v>1</v>
      </c>
    </row>
    <row r="9" spans="1:14" ht="15.75" customHeight="1">
      <c r="A9" s="242"/>
      <c r="B9" s="243"/>
      <c r="C9" s="243"/>
      <c r="D9" s="243"/>
      <c r="E9" s="244"/>
      <c r="F9" s="59" t="s">
        <v>9</v>
      </c>
      <c r="G9" s="60">
        <f>G6-G7</f>
        <v>99</v>
      </c>
    </row>
    <row r="10" spans="1:14" s="64" customFormat="1" ht="15.75" customHeight="1">
      <c r="A10" s="248" t="s">
        <v>32</v>
      </c>
      <c r="B10" s="24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8"/>
      <c r="B11" s="248"/>
      <c r="C11" s="61">
        <f>D14</f>
        <v>1</v>
      </c>
      <c r="D11" s="61">
        <f>D16</f>
        <v>0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82" t="s">
        <v>43</v>
      </c>
      <c r="B13" s="183">
        <v>1</v>
      </c>
      <c r="C13" s="156" t="s">
        <v>71</v>
      </c>
      <c r="D13" s="207" t="s">
        <v>94</v>
      </c>
      <c r="E13" s="69"/>
      <c r="F13" s="88"/>
      <c r="G13" s="80">
        <v>45858</v>
      </c>
      <c r="H13" s="169">
        <v>45863</v>
      </c>
    </row>
    <row r="14" spans="1:14" s="79" customFormat="1" ht="21" customHeight="1">
      <c r="A14" s="245" t="s">
        <v>33</v>
      </c>
      <c r="B14" s="246"/>
      <c r="C14" s="247"/>
      <c r="D14" s="61">
        <f>COUNTA(D13:D13)</f>
        <v>1</v>
      </c>
      <c r="E14" s="75"/>
      <c r="F14" s="81"/>
      <c r="G14" s="77"/>
      <c r="H14" s="78"/>
    </row>
    <row r="15" spans="1:14" s="79" customFormat="1" ht="150" customHeight="1">
      <c r="A15" s="184" t="s">
        <v>38</v>
      </c>
      <c r="B15" s="183"/>
      <c r="C15" s="156"/>
      <c r="D15" s="156"/>
      <c r="E15" s="69" t="s">
        <v>60</v>
      </c>
      <c r="F15" s="86"/>
      <c r="G15" s="107"/>
      <c r="H15" s="71"/>
    </row>
    <row r="16" spans="1:14" s="79" customFormat="1" ht="21" customHeight="1">
      <c r="A16" s="245" t="s">
        <v>37</v>
      </c>
      <c r="B16" s="246"/>
      <c r="C16" s="247"/>
      <c r="D16" s="61">
        <f>COUNTA(D15:D15)</f>
        <v>0</v>
      </c>
      <c r="E16" s="75"/>
      <c r="F16" s="81"/>
      <c r="G16" s="99"/>
      <c r="H16" s="78"/>
    </row>
    <row r="17" spans="1:8" s="79" customFormat="1" ht="150" customHeight="1">
      <c r="A17" s="122" t="s">
        <v>39</v>
      </c>
      <c r="B17" s="83"/>
      <c r="C17" s="156"/>
      <c r="D17" s="156"/>
      <c r="E17" s="69" t="s">
        <v>60</v>
      </c>
      <c r="F17" s="86"/>
      <c r="G17" s="107"/>
      <c r="H17" s="71"/>
    </row>
    <row r="18" spans="1:8" s="79" customFormat="1" ht="21" customHeight="1">
      <c r="A18" s="245" t="s">
        <v>36</v>
      </c>
      <c r="B18" s="246"/>
      <c r="C18" s="247"/>
      <c r="D18" s="61">
        <f>COUNTA(D17:D17)</f>
        <v>0</v>
      </c>
      <c r="E18" s="75"/>
      <c r="F18" s="81"/>
      <c r="G18" s="77"/>
      <c r="H18" s="78"/>
    </row>
    <row r="19" spans="1:8" s="79" customFormat="1" ht="150" customHeight="1">
      <c r="A19" s="114" t="s">
        <v>40</v>
      </c>
      <c r="B19" s="72"/>
      <c r="C19" s="143"/>
      <c r="D19" s="84"/>
      <c r="E19" s="69" t="s">
        <v>60</v>
      </c>
      <c r="F19" s="69"/>
      <c r="G19" s="80"/>
      <c r="H19" s="135"/>
    </row>
    <row r="20" spans="1:8" s="79" customFormat="1" ht="21" customHeight="1">
      <c r="A20" s="245" t="s">
        <v>35</v>
      </c>
      <c r="B20" s="246"/>
      <c r="C20" s="247"/>
      <c r="D20" s="61">
        <f>COUNTA(D19)</f>
        <v>0</v>
      </c>
      <c r="E20" s="75"/>
      <c r="F20" s="81"/>
      <c r="G20" s="77"/>
      <c r="H20" s="78"/>
    </row>
    <row r="21" spans="1:8" s="79" customFormat="1" ht="150" customHeight="1">
      <c r="A21" s="85" t="s">
        <v>41</v>
      </c>
      <c r="B21" s="91"/>
      <c r="C21" s="73"/>
      <c r="D21" s="84"/>
      <c r="E21" s="69" t="s">
        <v>60</v>
      </c>
      <c r="F21" s="88"/>
      <c r="G21" s="80"/>
      <c r="H21" s="93"/>
    </row>
    <row r="22" spans="1:8" s="79" customFormat="1" ht="21" customHeight="1">
      <c r="A22" s="245" t="s">
        <v>34</v>
      </c>
      <c r="B22" s="246"/>
      <c r="C22" s="247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22"/>
  <sheetViews>
    <sheetView zoomScaleNormal="100" workbookViewId="0">
      <pane ySplit="12" topLeftCell="A13" activePane="bottomLeft" state="frozen"/>
      <selection pane="bottomLeft" activeCell="I13" sqref="I13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4" t="s">
        <v>96</v>
      </c>
      <c r="G1" s="234"/>
    </row>
    <row r="2" spans="1:14">
      <c r="A2" s="51" t="s">
        <v>1</v>
      </c>
      <c r="F2" s="234" t="s">
        <v>62</v>
      </c>
      <c r="G2" s="234"/>
    </row>
    <row r="3" spans="1:14" ht="6" customHeight="1"/>
    <row r="4" spans="1:14" ht="18.75">
      <c r="C4" s="235" t="s">
        <v>48</v>
      </c>
      <c r="D4" s="235"/>
      <c r="E4" s="235"/>
      <c r="F4" s="235"/>
      <c r="G4" s="235"/>
    </row>
    <row r="5" spans="1:14" ht="6" customHeight="1">
      <c r="C5" s="95"/>
      <c r="D5" s="55"/>
      <c r="E5" s="55"/>
      <c r="F5" s="55"/>
      <c r="G5" s="96"/>
    </row>
    <row r="6" spans="1:14" ht="15.75" customHeight="1">
      <c r="A6" s="236" t="s">
        <v>65</v>
      </c>
      <c r="B6" s="237"/>
      <c r="C6" s="237"/>
      <c r="D6" s="237"/>
      <c r="E6" s="238"/>
      <c r="F6" s="56" t="s">
        <v>7</v>
      </c>
      <c r="G6" s="57">
        <v>100</v>
      </c>
    </row>
    <row r="7" spans="1:14" ht="15.75" customHeight="1">
      <c r="A7" s="239"/>
      <c r="B7" s="240"/>
      <c r="C7" s="240"/>
      <c r="D7" s="240"/>
      <c r="E7" s="241"/>
      <c r="F7" s="58" t="s">
        <v>8</v>
      </c>
      <c r="G7" s="115">
        <f>SUM(C11:G11)</f>
        <v>3</v>
      </c>
    </row>
    <row r="8" spans="1:14" ht="15.75" customHeight="1">
      <c r="A8" s="239"/>
      <c r="B8" s="240"/>
      <c r="C8" s="240"/>
      <c r="D8" s="240"/>
      <c r="E8" s="241"/>
      <c r="F8" s="58" t="s">
        <v>2</v>
      </c>
      <c r="G8" s="116">
        <v>3</v>
      </c>
    </row>
    <row r="9" spans="1:14" ht="15.75" customHeight="1">
      <c r="A9" s="242"/>
      <c r="B9" s="243"/>
      <c r="C9" s="243"/>
      <c r="D9" s="243"/>
      <c r="E9" s="244"/>
      <c r="F9" s="59" t="s">
        <v>9</v>
      </c>
      <c r="G9" s="97">
        <f>G6-G7</f>
        <v>97</v>
      </c>
    </row>
    <row r="10" spans="1:14" s="64" customFormat="1" ht="15.75" customHeight="1">
      <c r="A10" s="248" t="s">
        <v>32</v>
      </c>
      <c r="B10" s="24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8"/>
      <c r="B11" s="248"/>
      <c r="C11" s="61">
        <f>D14</f>
        <v>1</v>
      </c>
      <c r="D11" s="61">
        <f>D16</f>
        <v>1</v>
      </c>
      <c r="E11" s="61">
        <f>D18</f>
        <v>0</v>
      </c>
      <c r="F11" s="61">
        <f>D20</f>
        <v>1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47" t="s">
        <v>43</v>
      </c>
      <c r="B13" s="69">
        <v>1</v>
      </c>
      <c r="C13" s="69" t="s">
        <v>84</v>
      </c>
      <c r="D13" s="150" t="s">
        <v>85</v>
      </c>
      <c r="E13" s="69"/>
      <c r="F13" s="86"/>
      <c r="G13" s="70">
        <v>45862</v>
      </c>
      <c r="H13" s="148">
        <v>45863</v>
      </c>
    </row>
    <row r="14" spans="1:14" s="79" customFormat="1" ht="21" customHeight="1">
      <c r="A14" s="245" t="s">
        <v>33</v>
      </c>
      <c r="B14" s="246"/>
      <c r="C14" s="247"/>
      <c r="D14" s="61">
        <f>COUNTA(D13)</f>
        <v>1</v>
      </c>
      <c r="E14" s="75"/>
      <c r="F14" s="81"/>
      <c r="G14" s="99"/>
      <c r="H14" s="78"/>
    </row>
    <row r="15" spans="1:14" s="79" customFormat="1" ht="150" customHeight="1">
      <c r="A15" s="165" t="s">
        <v>38</v>
      </c>
      <c r="B15" s="163">
        <v>1</v>
      </c>
      <c r="C15" s="150" t="s">
        <v>86</v>
      </c>
      <c r="D15" s="156" t="s">
        <v>87</v>
      </c>
      <c r="E15" s="69"/>
      <c r="F15" s="86"/>
      <c r="G15" s="70">
        <v>45862</v>
      </c>
      <c r="H15" s="148">
        <v>45863</v>
      </c>
    </row>
    <row r="16" spans="1:14" s="79" customFormat="1" ht="21" customHeight="1">
      <c r="A16" s="245" t="s">
        <v>37</v>
      </c>
      <c r="B16" s="246"/>
      <c r="C16" s="247"/>
      <c r="D16" s="61">
        <f>COUNTA(D15:D15)</f>
        <v>1</v>
      </c>
      <c r="E16" s="75"/>
      <c r="F16" s="81"/>
      <c r="G16" s="99"/>
      <c r="H16" s="100"/>
    </row>
    <row r="17" spans="1:8" s="79" customFormat="1" ht="150" customHeight="1">
      <c r="A17" s="120" t="s">
        <v>39</v>
      </c>
      <c r="B17" s="117"/>
      <c r="C17" s="139"/>
      <c r="D17" s="156"/>
      <c r="E17" s="69" t="s">
        <v>60</v>
      </c>
      <c r="F17" s="69"/>
      <c r="G17" s="80"/>
      <c r="H17" s="157"/>
    </row>
    <row r="18" spans="1:8" s="79" customFormat="1" ht="21" customHeight="1">
      <c r="A18" s="245" t="s">
        <v>36</v>
      </c>
      <c r="B18" s="246"/>
      <c r="C18" s="247"/>
      <c r="D18" s="61">
        <f>COUNTA(D17:D17)</f>
        <v>0</v>
      </c>
      <c r="E18" s="75"/>
      <c r="F18" s="81"/>
      <c r="G18" s="99"/>
      <c r="H18" s="100"/>
    </row>
    <row r="19" spans="1:8" s="79" customFormat="1" ht="150" customHeight="1">
      <c r="A19" s="82" t="s">
        <v>40</v>
      </c>
      <c r="B19" s="117">
        <v>1</v>
      </c>
      <c r="C19" s="70" t="s">
        <v>88</v>
      </c>
      <c r="D19" s="188" t="s">
        <v>89</v>
      </c>
      <c r="E19" s="69"/>
      <c r="F19" s="86"/>
      <c r="G19" s="70">
        <v>45862</v>
      </c>
      <c r="H19" s="148">
        <v>45868</v>
      </c>
    </row>
    <row r="20" spans="1:8" s="79" customFormat="1" ht="21" customHeight="1">
      <c r="A20" s="245" t="s">
        <v>35</v>
      </c>
      <c r="B20" s="246"/>
      <c r="C20" s="247"/>
      <c r="D20" s="61">
        <f>COUNTA(D19)</f>
        <v>1</v>
      </c>
      <c r="E20" s="75"/>
      <c r="F20" s="81"/>
      <c r="G20" s="77"/>
      <c r="H20" s="78"/>
    </row>
    <row r="21" spans="1:8" s="79" customFormat="1" ht="150" customHeight="1">
      <c r="A21" s="85" t="s">
        <v>41</v>
      </c>
      <c r="B21" s="72"/>
      <c r="C21" s="140"/>
      <c r="D21" s="139"/>
      <c r="E21" s="69" t="s">
        <v>60</v>
      </c>
      <c r="F21" s="70"/>
      <c r="G21" s="90"/>
      <c r="H21" s="135"/>
    </row>
    <row r="22" spans="1:8" s="79" customFormat="1" ht="21" customHeight="1">
      <c r="A22" s="245" t="s">
        <v>34</v>
      </c>
      <c r="B22" s="246"/>
      <c r="C22" s="247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24"/>
  <sheetViews>
    <sheetView zoomScaleNormal="100" workbookViewId="0">
      <pane ySplit="12" topLeftCell="A13" activePane="bottomLeft" state="frozen"/>
      <selection pane="bottomLeft" activeCell="G9" sqref="G9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10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4" t="s">
        <v>97</v>
      </c>
      <c r="G1" s="234"/>
    </row>
    <row r="2" spans="1:14">
      <c r="A2" s="51" t="s">
        <v>1</v>
      </c>
      <c r="F2" s="234" t="s">
        <v>62</v>
      </c>
      <c r="G2" s="234"/>
    </row>
    <row r="3" spans="1:14" ht="6" customHeight="1"/>
    <row r="4" spans="1:14" ht="18.75">
      <c r="C4" s="235" t="s">
        <v>49</v>
      </c>
      <c r="D4" s="235"/>
      <c r="E4" s="235"/>
      <c r="F4" s="235"/>
      <c r="G4" s="235"/>
    </row>
    <row r="5" spans="1:14" ht="6" customHeight="1">
      <c r="C5" s="96"/>
      <c r="D5" s="55"/>
      <c r="E5" s="55"/>
      <c r="F5" s="55"/>
      <c r="G5" s="55"/>
    </row>
    <row r="6" spans="1:14" ht="15.75" customHeight="1">
      <c r="A6" s="236" t="s">
        <v>65</v>
      </c>
      <c r="B6" s="237"/>
      <c r="C6" s="237"/>
      <c r="D6" s="237"/>
      <c r="E6" s="238"/>
      <c r="F6" s="56" t="s">
        <v>7</v>
      </c>
      <c r="G6" s="57">
        <v>100</v>
      </c>
    </row>
    <row r="7" spans="1:14" ht="15.75" customHeight="1">
      <c r="A7" s="239"/>
      <c r="B7" s="240"/>
      <c r="C7" s="240"/>
      <c r="D7" s="240"/>
      <c r="E7" s="241"/>
      <c r="F7" s="58" t="s">
        <v>8</v>
      </c>
      <c r="G7" s="115">
        <f>SUM(C11:G11)</f>
        <v>3</v>
      </c>
    </row>
    <row r="8" spans="1:14" ht="15.75" customHeight="1">
      <c r="A8" s="239"/>
      <c r="B8" s="240"/>
      <c r="C8" s="240"/>
      <c r="D8" s="240"/>
      <c r="E8" s="241"/>
      <c r="F8" s="58" t="s">
        <v>2</v>
      </c>
      <c r="G8" s="116">
        <v>3</v>
      </c>
    </row>
    <row r="9" spans="1:14" ht="15.75" customHeight="1">
      <c r="A9" s="242"/>
      <c r="B9" s="243"/>
      <c r="C9" s="243"/>
      <c r="D9" s="243"/>
      <c r="E9" s="244"/>
      <c r="F9" s="59" t="s">
        <v>9</v>
      </c>
      <c r="G9" s="60">
        <f>G6-G7</f>
        <v>97</v>
      </c>
    </row>
    <row r="10" spans="1:14" s="64" customFormat="1" ht="15.75" customHeight="1">
      <c r="A10" s="248" t="s">
        <v>32</v>
      </c>
      <c r="B10" s="248"/>
      <c r="C10" s="103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8"/>
      <c r="B11" s="248"/>
      <c r="C11" s="61">
        <f>D14</f>
        <v>0</v>
      </c>
      <c r="D11" s="61">
        <f>D18</f>
        <v>3</v>
      </c>
      <c r="E11" s="61">
        <f>D20</f>
        <v>0</v>
      </c>
      <c r="F11" s="61">
        <f>D22</f>
        <v>0</v>
      </c>
      <c r="G11" s="62">
        <f>D24</f>
        <v>0</v>
      </c>
      <c r="H11" s="63"/>
    </row>
    <row r="12" spans="1:14" ht="18.75">
      <c r="A12" s="65" t="s">
        <v>25</v>
      </c>
      <c r="B12" s="65" t="s">
        <v>3</v>
      </c>
      <c r="C12" s="104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93" t="s">
        <v>43</v>
      </c>
      <c r="B13" s="158"/>
      <c r="C13" s="150"/>
      <c r="D13" s="150"/>
      <c r="E13" s="69" t="s">
        <v>60</v>
      </c>
      <c r="F13" s="86"/>
      <c r="G13" s="80"/>
      <c r="H13" s="71"/>
    </row>
    <row r="14" spans="1:14" s="79" customFormat="1" ht="21" customHeight="1">
      <c r="A14" s="245" t="s">
        <v>33</v>
      </c>
      <c r="B14" s="246"/>
      <c r="C14" s="247"/>
      <c r="D14" s="61">
        <f>COUNTA(D13:D13)</f>
        <v>0</v>
      </c>
      <c r="E14" s="75"/>
      <c r="F14" s="145"/>
      <c r="G14" s="77"/>
      <c r="H14" s="78"/>
    </row>
    <row r="15" spans="1:14" s="79" customFormat="1" ht="150" customHeight="1">
      <c r="A15" s="249" t="s">
        <v>64</v>
      </c>
      <c r="B15" s="158">
        <v>1</v>
      </c>
      <c r="C15" s="150" t="s">
        <v>76</v>
      </c>
      <c r="D15" s="150" t="s">
        <v>77</v>
      </c>
      <c r="E15" s="69"/>
      <c r="F15" s="86"/>
      <c r="G15" s="80">
        <v>45860</v>
      </c>
      <c r="H15" s="71">
        <v>45863</v>
      </c>
    </row>
    <row r="16" spans="1:14" s="79" customFormat="1" ht="150" customHeight="1">
      <c r="A16" s="250"/>
      <c r="B16" s="158">
        <v>2</v>
      </c>
      <c r="C16" s="150" t="s">
        <v>90</v>
      </c>
      <c r="D16" s="150" t="s">
        <v>91</v>
      </c>
      <c r="E16" s="180"/>
      <c r="F16" s="86"/>
      <c r="G16" s="80">
        <v>45860</v>
      </c>
      <c r="H16" s="71">
        <v>45863</v>
      </c>
    </row>
    <row r="17" spans="1:8" s="79" customFormat="1" ht="150" customHeight="1">
      <c r="A17" s="251"/>
      <c r="B17" s="158">
        <v>3</v>
      </c>
      <c r="C17" s="150" t="s">
        <v>92</v>
      </c>
      <c r="D17" s="150" t="s">
        <v>93</v>
      </c>
      <c r="E17" s="180"/>
      <c r="F17" s="86"/>
      <c r="G17" s="80">
        <v>45860</v>
      </c>
      <c r="H17" s="71">
        <v>45863</v>
      </c>
    </row>
    <row r="18" spans="1:8" s="79" customFormat="1" ht="21" customHeight="1">
      <c r="A18" s="245" t="s">
        <v>37</v>
      </c>
      <c r="B18" s="246"/>
      <c r="C18" s="247"/>
      <c r="D18" s="61">
        <f>COUNTA(D15:D17)</f>
        <v>3</v>
      </c>
      <c r="E18" s="75"/>
      <c r="F18" s="145"/>
      <c r="G18" s="159"/>
      <c r="H18" s="78"/>
    </row>
    <row r="19" spans="1:8" s="79" customFormat="1" ht="150" customHeight="1">
      <c r="A19" s="122" t="s">
        <v>39</v>
      </c>
      <c r="B19" s="72"/>
      <c r="C19" s="150"/>
      <c r="D19" s="150"/>
      <c r="E19" s="69" t="s">
        <v>60</v>
      </c>
      <c r="F19" s="144"/>
      <c r="G19" s="146"/>
      <c r="H19" s="135"/>
    </row>
    <row r="20" spans="1:8" s="79" customFormat="1" ht="21" customHeight="1">
      <c r="A20" s="245" t="s">
        <v>36</v>
      </c>
      <c r="B20" s="246"/>
      <c r="C20" s="247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185" t="s">
        <v>40</v>
      </c>
      <c r="B21" s="174"/>
      <c r="C21" s="175"/>
      <c r="D21" s="176"/>
      <c r="E21" s="69" t="s">
        <v>60</v>
      </c>
      <c r="F21" s="86"/>
      <c r="G21" s="170"/>
      <c r="H21" s="71"/>
    </row>
    <row r="22" spans="1:8" s="79" customFormat="1" ht="21" customHeight="1">
      <c r="A22" s="245" t="s">
        <v>35</v>
      </c>
      <c r="B22" s="246"/>
      <c r="C22" s="247"/>
      <c r="D22" s="61">
        <f>COUNTA(D21:D21)</f>
        <v>0</v>
      </c>
      <c r="E22" s="75"/>
      <c r="F22" s="76"/>
      <c r="G22" s="77"/>
      <c r="H22" s="78"/>
    </row>
    <row r="23" spans="1:8" s="79" customFormat="1" ht="150" customHeight="1">
      <c r="A23" s="92" t="s">
        <v>41</v>
      </c>
      <c r="B23" s="83"/>
      <c r="C23" s="106"/>
      <c r="D23" s="84"/>
      <c r="E23" s="69" t="s">
        <v>60</v>
      </c>
      <c r="F23" s="88"/>
      <c r="G23" s="107"/>
      <c r="H23" s="74"/>
    </row>
    <row r="24" spans="1:8" s="79" customFormat="1" ht="21" customHeight="1">
      <c r="A24" s="245" t="s">
        <v>34</v>
      </c>
      <c r="B24" s="246"/>
      <c r="C24" s="247"/>
      <c r="D24" s="61">
        <f>COUNTA(D23)</f>
        <v>0</v>
      </c>
      <c r="E24" s="75"/>
      <c r="F24" s="76"/>
      <c r="G24" s="77"/>
      <c r="H24" s="78"/>
    </row>
  </sheetData>
  <mergeCells count="11">
    <mergeCell ref="A24:C24"/>
    <mergeCell ref="A10:B11"/>
    <mergeCell ref="A14:C14"/>
    <mergeCell ref="A18:C18"/>
    <mergeCell ref="A20:C20"/>
    <mergeCell ref="A15:A17"/>
    <mergeCell ref="F1:G1"/>
    <mergeCell ref="F2:G2"/>
    <mergeCell ref="C4:G4"/>
    <mergeCell ref="A6:E9"/>
    <mergeCell ref="A22:C22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N22"/>
  <sheetViews>
    <sheetView zoomScaleNormal="100" workbookViewId="0">
      <pane ySplit="12" topLeftCell="A13" activePane="bottomLeft" state="frozen"/>
      <selection pane="bottomLeft" activeCell="G18" sqref="G18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4" t="s">
        <v>98</v>
      </c>
      <c r="G1" s="234"/>
    </row>
    <row r="2" spans="1:14">
      <c r="A2" s="51" t="s">
        <v>1</v>
      </c>
      <c r="F2" s="234" t="s">
        <v>62</v>
      </c>
      <c r="G2" s="234"/>
    </row>
    <row r="3" spans="1:14" ht="6" customHeight="1"/>
    <row r="4" spans="1:14" ht="18.75">
      <c r="C4" s="235" t="s">
        <v>50</v>
      </c>
      <c r="D4" s="235"/>
      <c r="E4" s="235"/>
      <c r="F4" s="235"/>
      <c r="G4" s="235"/>
    </row>
    <row r="5" spans="1:14" ht="6" customHeight="1">
      <c r="C5" s="95"/>
      <c r="D5" s="55"/>
      <c r="E5" s="55"/>
      <c r="F5" s="55"/>
      <c r="G5" s="55"/>
    </row>
    <row r="6" spans="1:14" ht="15.75" customHeight="1">
      <c r="A6" s="236" t="s">
        <v>65</v>
      </c>
      <c r="B6" s="237"/>
      <c r="C6" s="237"/>
      <c r="D6" s="237"/>
      <c r="E6" s="238"/>
      <c r="F6" s="56" t="s">
        <v>7</v>
      </c>
      <c r="G6" s="57">
        <v>100</v>
      </c>
    </row>
    <row r="7" spans="1:14" ht="15.75" customHeight="1">
      <c r="A7" s="239"/>
      <c r="B7" s="240"/>
      <c r="C7" s="240"/>
      <c r="D7" s="240"/>
      <c r="E7" s="241"/>
      <c r="F7" s="58" t="s">
        <v>8</v>
      </c>
      <c r="G7" s="115">
        <f>SUM(C11:G11)</f>
        <v>1</v>
      </c>
    </row>
    <row r="8" spans="1:14" ht="15.75" customHeight="1">
      <c r="A8" s="239"/>
      <c r="B8" s="240"/>
      <c r="C8" s="240"/>
      <c r="D8" s="240"/>
      <c r="E8" s="241"/>
      <c r="F8" s="58" t="s">
        <v>2</v>
      </c>
      <c r="G8" s="116">
        <v>1</v>
      </c>
    </row>
    <row r="9" spans="1:14" ht="15.75" customHeight="1">
      <c r="A9" s="242"/>
      <c r="B9" s="243"/>
      <c r="C9" s="243"/>
      <c r="D9" s="243"/>
      <c r="E9" s="244"/>
      <c r="F9" s="59" t="s">
        <v>9</v>
      </c>
      <c r="G9" s="60">
        <f>G6-G7</f>
        <v>99</v>
      </c>
    </row>
    <row r="10" spans="1:14" s="64" customFormat="1" ht="15.75" customHeight="1">
      <c r="A10" s="248" t="s">
        <v>32</v>
      </c>
      <c r="B10" s="24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8"/>
      <c r="B11" s="248"/>
      <c r="C11" s="61">
        <f>D14</f>
        <v>0</v>
      </c>
      <c r="D11" s="61">
        <f>D16</f>
        <v>0</v>
      </c>
      <c r="E11" s="61">
        <f>D18</f>
        <v>1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08" t="s">
        <v>43</v>
      </c>
      <c r="B13" s="158"/>
      <c r="C13" s="150"/>
      <c r="D13" s="150"/>
      <c r="E13" s="69" t="s">
        <v>60</v>
      </c>
      <c r="F13" s="86"/>
      <c r="G13" s="118"/>
      <c r="H13" s="71"/>
    </row>
    <row r="14" spans="1:14" s="79" customFormat="1" ht="21" customHeight="1">
      <c r="A14" s="245" t="s">
        <v>33</v>
      </c>
      <c r="B14" s="246"/>
      <c r="C14" s="247"/>
      <c r="D14" s="61">
        <f>COUNTA(D13:D13)</f>
        <v>0</v>
      </c>
      <c r="E14" s="75"/>
      <c r="F14" s="145"/>
      <c r="G14" s="159"/>
      <c r="H14" s="78"/>
    </row>
    <row r="15" spans="1:14" s="79" customFormat="1" ht="147.75" customHeight="1">
      <c r="A15" s="166" t="s">
        <v>38</v>
      </c>
      <c r="B15" s="158">
        <v>1</v>
      </c>
      <c r="C15" s="150"/>
      <c r="D15" s="150"/>
      <c r="E15" s="69" t="s">
        <v>60</v>
      </c>
      <c r="F15" s="86"/>
      <c r="G15" s="70"/>
      <c r="H15" s="71"/>
    </row>
    <row r="16" spans="1:14" s="79" customFormat="1" ht="21" customHeight="1">
      <c r="A16" s="245" t="s">
        <v>37</v>
      </c>
      <c r="B16" s="246"/>
      <c r="C16" s="247"/>
      <c r="D16" s="61">
        <f>COUNTA(D15:D15)</f>
        <v>0</v>
      </c>
      <c r="E16" s="75"/>
      <c r="F16" s="81"/>
      <c r="G16" s="99"/>
      <c r="H16" s="78"/>
    </row>
    <row r="17" spans="1:8" s="79" customFormat="1" ht="150" customHeight="1">
      <c r="A17" s="186" t="s">
        <v>39</v>
      </c>
      <c r="B17" s="174">
        <v>1</v>
      </c>
      <c r="C17" s="176" t="s">
        <v>80</v>
      </c>
      <c r="D17" s="167" t="s">
        <v>81</v>
      </c>
      <c r="E17" s="162"/>
      <c r="F17" s="86"/>
      <c r="G17" s="70">
        <v>45860</v>
      </c>
      <c r="H17" s="71">
        <v>45863</v>
      </c>
    </row>
    <row r="18" spans="1:8" s="79" customFormat="1" ht="21" customHeight="1">
      <c r="A18" s="245" t="s">
        <v>36</v>
      </c>
      <c r="B18" s="246"/>
      <c r="C18" s="247"/>
      <c r="D18" s="61">
        <f>COUNTA(D17:D17)</f>
        <v>1</v>
      </c>
      <c r="E18" s="75"/>
      <c r="F18" s="145"/>
      <c r="G18" s="159"/>
      <c r="H18" s="78"/>
    </row>
    <row r="19" spans="1:8" s="79" customFormat="1" ht="150" customHeight="1">
      <c r="A19" s="121" t="s">
        <v>40</v>
      </c>
      <c r="B19" s="181"/>
      <c r="C19" s="182"/>
      <c r="D19" s="156"/>
      <c r="E19" s="69" t="s">
        <v>60</v>
      </c>
      <c r="F19" s="164"/>
      <c r="G19" s="118"/>
      <c r="H19" s="74"/>
    </row>
    <row r="20" spans="1:8" s="79" customFormat="1" ht="21" customHeight="1">
      <c r="A20" s="245" t="s">
        <v>35</v>
      </c>
      <c r="B20" s="246"/>
      <c r="C20" s="247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92" t="s">
        <v>41</v>
      </c>
      <c r="B21" s="83"/>
      <c r="C21" s="84"/>
      <c r="D21" s="84"/>
      <c r="E21" s="69" t="s">
        <v>60</v>
      </c>
      <c r="F21" s="110"/>
      <c r="G21" s="80"/>
      <c r="H21" s="71"/>
    </row>
    <row r="22" spans="1:8" s="79" customFormat="1" ht="21" customHeight="1">
      <c r="A22" s="245" t="s">
        <v>34</v>
      </c>
      <c r="B22" s="246"/>
      <c r="C22" s="247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N22"/>
  <sheetViews>
    <sheetView zoomScaleNormal="100" workbookViewId="0">
      <pane ySplit="12" topLeftCell="A13" activePane="bottomLeft" state="frozen"/>
      <selection pane="bottomLeft" activeCell="G9" sqref="G9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4" t="s">
        <v>98</v>
      </c>
      <c r="G1" s="234"/>
    </row>
    <row r="2" spans="1:14">
      <c r="A2" s="51" t="s">
        <v>1</v>
      </c>
      <c r="F2" s="234" t="s">
        <v>62</v>
      </c>
      <c r="G2" s="234"/>
    </row>
    <row r="3" spans="1:14" ht="6" customHeight="1"/>
    <row r="4" spans="1:14" ht="18.75">
      <c r="C4" s="235" t="s">
        <v>51</v>
      </c>
      <c r="D4" s="235"/>
      <c r="E4" s="235"/>
      <c r="F4" s="235"/>
      <c r="G4" s="23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6" t="s">
        <v>65</v>
      </c>
      <c r="B6" s="237"/>
      <c r="C6" s="237"/>
      <c r="D6" s="237"/>
      <c r="E6" s="238"/>
      <c r="F6" s="56" t="s">
        <v>7</v>
      </c>
      <c r="G6" s="57">
        <v>100</v>
      </c>
    </row>
    <row r="7" spans="1:14" ht="15.75" customHeight="1">
      <c r="A7" s="239"/>
      <c r="B7" s="240"/>
      <c r="C7" s="240"/>
      <c r="D7" s="240"/>
      <c r="E7" s="241"/>
      <c r="F7" s="58" t="s">
        <v>8</v>
      </c>
      <c r="G7" s="115">
        <f>SUM(C11:G11)</f>
        <v>1</v>
      </c>
    </row>
    <row r="8" spans="1:14" ht="15.75" customHeight="1">
      <c r="A8" s="239"/>
      <c r="B8" s="240"/>
      <c r="C8" s="240"/>
      <c r="D8" s="240"/>
      <c r="E8" s="241"/>
      <c r="F8" s="58" t="s">
        <v>2</v>
      </c>
      <c r="G8" s="116">
        <v>1</v>
      </c>
    </row>
    <row r="9" spans="1:14" ht="15.75" customHeight="1">
      <c r="A9" s="242"/>
      <c r="B9" s="243"/>
      <c r="C9" s="243"/>
      <c r="D9" s="243"/>
      <c r="E9" s="244"/>
      <c r="F9" s="59" t="s">
        <v>9</v>
      </c>
      <c r="G9" s="60">
        <f>G6-G7</f>
        <v>99</v>
      </c>
    </row>
    <row r="10" spans="1:14" s="64" customFormat="1" ht="15.75" customHeight="1">
      <c r="A10" s="248" t="s">
        <v>32</v>
      </c>
      <c r="B10" s="24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8"/>
      <c r="B11" s="248"/>
      <c r="C11" s="61">
        <f>D14</f>
        <v>0</v>
      </c>
      <c r="D11" s="61">
        <f>D16</f>
        <v>1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68" t="s">
        <v>43</v>
      </c>
      <c r="B13" s="177"/>
      <c r="C13" s="177"/>
      <c r="D13" s="177"/>
      <c r="E13" s="69" t="s">
        <v>60</v>
      </c>
      <c r="F13" s="69"/>
      <c r="G13" s="86"/>
      <c r="H13" s="172"/>
    </row>
    <row r="14" spans="1:14" s="79" customFormat="1" ht="21" customHeight="1">
      <c r="A14" s="245" t="s">
        <v>33</v>
      </c>
      <c r="B14" s="246"/>
      <c r="C14" s="247"/>
      <c r="D14" s="61">
        <f>COUNTA(D13)</f>
        <v>0</v>
      </c>
      <c r="E14" s="75"/>
      <c r="F14" s="81"/>
      <c r="G14" s="77"/>
      <c r="H14" s="78"/>
    </row>
    <row r="15" spans="1:14" s="79" customFormat="1" ht="150" customHeight="1">
      <c r="A15" s="194" t="s">
        <v>38</v>
      </c>
      <c r="B15" s="187">
        <v>1</v>
      </c>
      <c r="C15" s="173" t="s">
        <v>82</v>
      </c>
      <c r="D15" s="150" t="s">
        <v>83</v>
      </c>
      <c r="E15" s="69"/>
      <c r="F15" s="86"/>
      <c r="G15" s="107">
        <v>45860</v>
      </c>
      <c r="H15" s="172">
        <v>45863</v>
      </c>
    </row>
    <row r="16" spans="1:14" s="79" customFormat="1" ht="21" customHeight="1">
      <c r="A16" s="245" t="s">
        <v>37</v>
      </c>
      <c r="B16" s="246"/>
      <c r="C16" s="247"/>
      <c r="D16" s="61">
        <f>COUNTA(D15:D15)</f>
        <v>1</v>
      </c>
      <c r="E16" s="75"/>
      <c r="F16" s="81"/>
      <c r="G16" s="99"/>
      <c r="H16" s="78"/>
    </row>
    <row r="17" spans="1:8" s="79" customFormat="1" ht="150" customHeight="1">
      <c r="A17" s="108" t="s">
        <v>39</v>
      </c>
      <c r="B17" s="109"/>
      <c r="C17" s="173"/>
      <c r="D17" s="173"/>
      <c r="E17" s="69" t="s">
        <v>60</v>
      </c>
      <c r="F17" s="105"/>
      <c r="G17" s="107"/>
      <c r="H17" s="74"/>
    </row>
    <row r="18" spans="1:8" s="79" customFormat="1" ht="21" customHeight="1">
      <c r="A18" s="245" t="s">
        <v>36</v>
      </c>
      <c r="B18" s="246"/>
      <c r="C18" s="247"/>
      <c r="D18" s="61">
        <f>COUNTA(D17:D17)</f>
        <v>0</v>
      </c>
      <c r="E18" s="75"/>
      <c r="F18" s="81"/>
      <c r="G18" s="99"/>
      <c r="H18" s="78"/>
    </row>
    <row r="19" spans="1:8" s="79" customFormat="1" ht="150" customHeight="1">
      <c r="A19" s="82" t="s">
        <v>40</v>
      </c>
      <c r="B19" s="174"/>
      <c r="C19" s="176"/>
      <c r="D19" s="161"/>
      <c r="E19" s="69" t="s">
        <v>60</v>
      </c>
      <c r="F19" s="86"/>
      <c r="G19" s="107"/>
      <c r="H19" s="172"/>
    </row>
    <row r="20" spans="1:8" s="79" customFormat="1" ht="21" customHeight="1">
      <c r="A20" s="245" t="s">
        <v>35</v>
      </c>
      <c r="B20" s="246"/>
      <c r="C20" s="247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92" t="s">
        <v>41</v>
      </c>
      <c r="B21" s="111"/>
      <c r="C21" s="87"/>
      <c r="D21" s="84"/>
      <c r="E21" s="69" t="s">
        <v>60</v>
      </c>
      <c r="F21" s="88"/>
      <c r="G21" s="80"/>
      <c r="H21" s="71"/>
    </row>
    <row r="22" spans="1:8" s="79" customFormat="1" ht="21" customHeight="1">
      <c r="A22" s="245" t="s">
        <v>34</v>
      </c>
      <c r="B22" s="246"/>
      <c r="C22" s="247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Bang diem tong hop</vt:lpstr>
      <vt:lpstr>Bieu do KPPN</vt:lpstr>
      <vt:lpstr>Tong hop phan loai S</vt:lpstr>
      <vt:lpstr>KGD</vt:lpstr>
      <vt:lpstr>KCN1</vt:lpstr>
      <vt:lpstr>KCN2</vt:lpstr>
      <vt:lpstr>KCN3</vt:lpstr>
      <vt:lpstr>KIM DET A</vt:lpstr>
      <vt:lpstr>KIM DET B &amp; TECHNICS</vt:lpstr>
      <vt:lpstr>KTSX</vt:lpstr>
    </vt:vector>
  </TitlesOfParts>
  <Company>*****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 Thi Bich Thuy</dc:creator>
  <cp:lastModifiedBy>4861</cp:lastModifiedBy>
  <cp:revision>1</cp:revision>
  <cp:lastPrinted>2021-06-08T02:44:41Z</cp:lastPrinted>
  <dcterms:created xsi:type="dcterms:W3CDTF">2006-07-19T00:45:04Z</dcterms:created>
  <dcterms:modified xsi:type="dcterms:W3CDTF">2025-07-24T05:21:37Z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1066-10.1.0.5672</vt:lpwstr>
  </property>
  <property fmtid="{D5CDD505-2E9C-101B-9397-08002B2CF9AE}" pid="3" name="KSOReadingLayout">
    <vt:bool>true</vt:bool>
  </property>
</Properties>
</file>